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3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/>
  <xr:revisionPtr revIDLastSave="0" documentId="13_ncr:1_{3BFFCAA2-FF74-4A1E-81A0-AD9A58CD9857}" xr6:coauthVersionLast="47" xr6:coauthVersionMax="47" xr10:uidLastSave="{00000000-0000-0000-0000-000000000000}"/>
  <bookViews>
    <workbookView xWindow="-120" yWindow="-120" windowWidth="29040" windowHeight="15720" tabRatio="628" activeTab="2" xr2:uid="{00000000-000D-0000-FFFF-FFFF00000000}"/>
  </bookViews>
  <sheets>
    <sheet name="ZMIANY_GODZ" sheetId="29" r:id="rId1"/>
    <sheet name="ZMIANY_ECTS" sheetId="33" r:id="rId2"/>
    <sheet name="Semestry" sheetId="31" r:id="rId3"/>
    <sheet name="Formy kształcenia" sheetId="34" r:id="rId4"/>
    <sheet name="Wyliczenia godzinowe" sheetId="30" r:id="rId5"/>
  </sheets>
  <externalReferences>
    <externalReference r:id="rId6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5" i="34" l="1"/>
  <c r="D15" i="34"/>
  <c r="B15" i="34"/>
  <c r="C16" i="34"/>
  <c r="D16" i="34"/>
  <c r="B16" i="34"/>
  <c r="B41" i="34" l="1"/>
  <c r="G88" i="30"/>
  <c r="E88" i="30"/>
  <c r="F88" i="30"/>
  <c r="G67" i="30"/>
  <c r="F67" i="30"/>
  <c r="E67" i="30"/>
  <c r="E52" i="30"/>
  <c r="G52" i="30"/>
  <c r="F52" i="30"/>
  <c r="G41" i="30"/>
  <c r="F41" i="30"/>
  <c r="E41" i="30"/>
  <c r="F30" i="30"/>
  <c r="G30" i="30"/>
  <c r="E30" i="30"/>
  <c r="E94" i="30" s="1"/>
  <c r="F18" i="30"/>
  <c r="G18" i="30"/>
  <c r="E18" i="30"/>
  <c r="B31" i="34"/>
  <c r="B30" i="34"/>
  <c r="B29" i="34"/>
  <c r="B28" i="34"/>
  <c r="B27" i="34"/>
  <c r="B32" i="34" l="1"/>
  <c r="F94" i="30"/>
  <c r="G94" i="30"/>
  <c r="B153" i="31"/>
  <c r="D151" i="31"/>
  <c r="C151" i="31"/>
  <c r="H151" i="31" s="1"/>
  <c r="D150" i="31"/>
  <c r="C150" i="31"/>
  <c r="H150" i="31" s="1"/>
  <c r="D149" i="31"/>
  <c r="C149" i="31"/>
  <c r="D146" i="31"/>
  <c r="C146" i="31"/>
  <c r="H146" i="31" s="1"/>
  <c r="D148" i="31"/>
  <c r="C148" i="31"/>
  <c r="D139" i="31"/>
  <c r="C139" i="31"/>
  <c r="H139" i="31" s="1"/>
  <c r="G95" i="31"/>
  <c r="F95" i="31"/>
  <c r="E95" i="31"/>
  <c r="E133" i="31"/>
  <c r="F133" i="31"/>
  <c r="G133" i="31"/>
  <c r="B133" i="31"/>
  <c r="D120" i="31"/>
  <c r="C120" i="31"/>
  <c r="D132" i="31"/>
  <c r="C132" i="31"/>
  <c r="D130" i="31"/>
  <c r="C130" i="31"/>
  <c r="H130" i="31" s="1"/>
  <c r="D129" i="31"/>
  <c r="C129" i="31"/>
  <c r="D128" i="31"/>
  <c r="C128" i="31"/>
  <c r="D127" i="31"/>
  <c r="C127" i="31"/>
  <c r="D123" i="31"/>
  <c r="C123" i="31"/>
  <c r="H123" i="31" s="1"/>
  <c r="D142" i="31"/>
  <c r="C142" i="31"/>
  <c r="D122" i="31"/>
  <c r="C122" i="31"/>
  <c r="D107" i="31"/>
  <c r="C107" i="31"/>
  <c r="D112" i="31"/>
  <c r="C112" i="31"/>
  <c r="H112" i="31" s="1"/>
  <c r="D111" i="31"/>
  <c r="C111" i="31"/>
  <c r="D110" i="31"/>
  <c r="C110" i="31"/>
  <c r="D109" i="31"/>
  <c r="C109" i="31"/>
  <c r="D108" i="31"/>
  <c r="C108" i="31"/>
  <c r="D105" i="31"/>
  <c r="C105" i="31"/>
  <c r="D106" i="31"/>
  <c r="C106" i="31"/>
  <c r="B95" i="31"/>
  <c r="D94" i="31"/>
  <c r="C94" i="31"/>
  <c r="D89" i="31"/>
  <c r="C89" i="31"/>
  <c r="D86" i="31"/>
  <c r="C86" i="31"/>
  <c r="D82" i="31"/>
  <c r="C82" i="31"/>
  <c r="D84" i="31"/>
  <c r="C84" i="31"/>
  <c r="D74" i="31"/>
  <c r="C74" i="31"/>
  <c r="D73" i="31"/>
  <c r="C73" i="31"/>
  <c r="D72" i="31"/>
  <c r="C72" i="31"/>
  <c r="C71" i="31"/>
  <c r="H71" i="31" s="1"/>
  <c r="D70" i="31"/>
  <c r="C70" i="31"/>
  <c r="D69" i="31"/>
  <c r="C69" i="31"/>
  <c r="B62" i="31"/>
  <c r="D58" i="31"/>
  <c r="C58" i="31"/>
  <c r="D59" i="31"/>
  <c r="C59" i="31"/>
  <c r="D54" i="31"/>
  <c r="C54" i="31"/>
  <c r="D57" i="31"/>
  <c r="C57" i="31"/>
  <c r="D56" i="31"/>
  <c r="C56" i="31"/>
  <c r="D55" i="31"/>
  <c r="C55" i="31"/>
  <c r="D44" i="31"/>
  <c r="C44" i="31"/>
  <c r="D43" i="31"/>
  <c r="C43" i="31"/>
  <c r="D42" i="31"/>
  <c r="C42" i="31"/>
  <c r="D40" i="31"/>
  <c r="C40" i="31"/>
  <c r="D41" i="31"/>
  <c r="C41" i="31"/>
  <c r="D28" i="31"/>
  <c r="C28" i="31"/>
  <c r="D25" i="31"/>
  <c r="C25" i="31"/>
  <c r="D22" i="31"/>
  <c r="C22" i="31"/>
  <c r="D4" i="31"/>
  <c r="C4" i="31"/>
  <c r="D27" i="31"/>
  <c r="C27" i="31"/>
  <c r="B16" i="30"/>
  <c r="D75" i="30"/>
  <c r="C75" i="30"/>
  <c r="H149" i="31" l="1"/>
  <c r="H148" i="31"/>
  <c r="H55" i="31"/>
  <c r="H105" i="31"/>
  <c r="H111" i="31"/>
  <c r="H129" i="31"/>
  <c r="H132" i="31"/>
  <c r="H110" i="31"/>
  <c r="H128" i="31"/>
  <c r="H120" i="31"/>
  <c r="H59" i="31"/>
  <c r="H82" i="31"/>
  <c r="H127" i="31"/>
  <c r="H142" i="31"/>
  <c r="H122" i="31"/>
  <c r="H109" i="31"/>
  <c r="H107" i="31"/>
  <c r="H108" i="31"/>
  <c r="H22" i="31"/>
  <c r="H89" i="31"/>
  <c r="H106" i="31"/>
  <c r="H86" i="31"/>
  <c r="H94" i="31"/>
  <c r="H84" i="31"/>
  <c r="H69" i="31"/>
  <c r="H74" i="31"/>
  <c r="H73" i="31"/>
  <c r="H72" i="31"/>
  <c r="H70" i="31"/>
  <c r="H42" i="31"/>
  <c r="H54" i="31"/>
  <c r="H43" i="31"/>
  <c r="H58" i="31"/>
  <c r="H57" i="31"/>
  <c r="H56" i="31"/>
  <c r="H44" i="31"/>
  <c r="H4" i="31"/>
  <c r="H40" i="31"/>
  <c r="H41" i="31"/>
  <c r="H28" i="31"/>
  <c r="H25" i="31"/>
  <c r="H75" i="30"/>
  <c r="I75" i="30" s="1"/>
  <c r="BP35" i="33"/>
  <c r="BJ35" i="33"/>
  <c r="BD35" i="33"/>
  <c r="AX35" i="33"/>
  <c r="AR35" i="33"/>
  <c r="AL35" i="33"/>
  <c r="AF35" i="33"/>
  <c r="Z35" i="33"/>
  <c r="T35" i="33"/>
  <c r="N35" i="33"/>
  <c r="H35" i="33"/>
  <c r="D83" i="30"/>
  <c r="C83" i="30"/>
  <c r="AX35" i="29"/>
  <c r="AR35" i="29"/>
  <c r="AL35" i="29"/>
  <c r="AF35" i="29"/>
  <c r="Z35" i="29"/>
  <c r="T35" i="29"/>
  <c r="N35" i="29"/>
  <c r="H35" i="29"/>
  <c r="BP35" i="29"/>
  <c r="BQ35" i="33" l="1"/>
  <c r="H83" i="30"/>
  <c r="I83" i="30" s="1"/>
  <c r="D12" i="30" l="1"/>
  <c r="C12" i="30"/>
  <c r="H12" i="30" l="1"/>
  <c r="I12" i="30" s="1"/>
  <c r="D73" i="30" l="1"/>
  <c r="D74" i="30"/>
  <c r="D76" i="30"/>
  <c r="E161" i="31"/>
  <c r="F161" i="31"/>
  <c r="G161" i="31"/>
  <c r="B161" i="31"/>
  <c r="D160" i="31"/>
  <c r="C160" i="31"/>
  <c r="D159" i="31"/>
  <c r="C159" i="31"/>
  <c r="E153" i="31"/>
  <c r="F153" i="31"/>
  <c r="G153" i="31"/>
  <c r="D152" i="31"/>
  <c r="C152" i="31"/>
  <c r="D140" i="31"/>
  <c r="D147" i="31"/>
  <c r="C147" i="31"/>
  <c r="D145" i="31"/>
  <c r="C145" i="31"/>
  <c r="D144" i="31"/>
  <c r="C144" i="31"/>
  <c r="D143" i="31"/>
  <c r="C143" i="31"/>
  <c r="D141" i="31"/>
  <c r="C141" i="31"/>
  <c r="D131" i="31"/>
  <c r="C131" i="31"/>
  <c r="D126" i="31"/>
  <c r="C126" i="31"/>
  <c r="D125" i="31"/>
  <c r="C125" i="31"/>
  <c r="D124" i="31"/>
  <c r="C124" i="31"/>
  <c r="D121" i="31"/>
  <c r="C121" i="31"/>
  <c r="E114" i="31"/>
  <c r="F114" i="31"/>
  <c r="G114" i="31"/>
  <c r="B114" i="31"/>
  <c r="D113" i="31"/>
  <c r="C113" i="31"/>
  <c r="D104" i="31"/>
  <c r="C104" i="31"/>
  <c r="D103" i="31"/>
  <c r="C103" i="31"/>
  <c r="D102" i="31"/>
  <c r="C102" i="31"/>
  <c r="D101" i="31"/>
  <c r="C101" i="31"/>
  <c r="D93" i="31"/>
  <c r="C93" i="31"/>
  <c r="D92" i="31"/>
  <c r="C92" i="31"/>
  <c r="D91" i="31"/>
  <c r="C91" i="31"/>
  <c r="D90" i="31"/>
  <c r="H90" i="31" s="1"/>
  <c r="D88" i="31"/>
  <c r="C88" i="31"/>
  <c r="D87" i="31"/>
  <c r="C87" i="31"/>
  <c r="D85" i="31"/>
  <c r="C85" i="31"/>
  <c r="D27" i="30"/>
  <c r="D38" i="30"/>
  <c r="D36" i="30"/>
  <c r="D83" i="31"/>
  <c r="C83" i="31"/>
  <c r="E76" i="31"/>
  <c r="F76" i="31"/>
  <c r="G76" i="31"/>
  <c r="B76" i="31"/>
  <c r="D75" i="31"/>
  <c r="C75" i="31"/>
  <c r="D68" i="31"/>
  <c r="C68" i="31"/>
  <c r="E62" i="31"/>
  <c r="F62" i="31"/>
  <c r="G62" i="31"/>
  <c r="D61" i="31"/>
  <c r="C61" i="31"/>
  <c r="D60" i="31"/>
  <c r="C60" i="31"/>
  <c r="D53" i="31"/>
  <c r="C53" i="31"/>
  <c r="E47" i="31"/>
  <c r="F47" i="31"/>
  <c r="G47" i="31"/>
  <c r="B47" i="31"/>
  <c r="D46" i="31"/>
  <c r="C46" i="31"/>
  <c r="D45" i="31"/>
  <c r="C45" i="31"/>
  <c r="D39" i="31"/>
  <c r="C39" i="31"/>
  <c r="D38" i="31"/>
  <c r="C38" i="31"/>
  <c r="E32" i="31"/>
  <c r="F32" i="31"/>
  <c r="G32" i="31"/>
  <c r="B32" i="31"/>
  <c r="D31" i="31"/>
  <c r="C31" i="31"/>
  <c r="D30" i="31"/>
  <c r="C30" i="31"/>
  <c r="C29" i="31"/>
  <c r="D11" i="31"/>
  <c r="C11" i="31"/>
  <c r="D26" i="31"/>
  <c r="C26" i="31"/>
  <c r="D24" i="31"/>
  <c r="C24" i="31"/>
  <c r="D23" i="31"/>
  <c r="C23" i="31"/>
  <c r="D21" i="31"/>
  <c r="C21" i="31"/>
  <c r="D13" i="31"/>
  <c r="E15" i="31"/>
  <c r="F15" i="31"/>
  <c r="G15" i="31"/>
  <c r="B15" i="31"/>
  <c r="D7" i="31"/>
  <c r="C7" i="31"/>
  <c r="D12" i="31"/>
  <c r="C12" i="31"/>
  <c r="D14" i="31"/>
  <c r="C14" i="31"/>
  <c r="H140" i="31" l="1"/>
  <c r="D153" i="31"/>
  <c r="D133" i="31"/>
  <c r="G164" i="31"/>
  <c r="E178" i="31" s="1"/>
  <c r="D95" i="31"/>
  <c r="D62" i="31"/>
  <c r="H141" i="31"/>
  <c r="C161" i="31"/>
  <c r="D161" i="31"/>
  <c r="H39" i="31"/>
  <c r="H12" i="31"/>
  <c r="C76" i="31"/>
  <c r="C133" i="31"/>
  <c r="H143" i="31"/>
  <c r="H30" i="31"/>
  <c r="C47" i="31"/>
  <c r="H38" i="31"/>
  <c r="C95" i="31"/>
  <c r="F164" i="31"/>
  <c r="D178" i="31" s="1"/>
  <c r="G98" i="31"/>
  <c r="E174" i="31" s="1"/>
  <c r="E156" i="31"/>
  <c r="C177" i="31" s="1"/>
  <c r="G156" i="31"/>
  <c r="E177" i="31" s="1"/>
  <c r="G136" i="31"/>
  <c r="E176" i="31" s="1"/>
  <c r="D114" i="31"/>
  <c r="F117" i="31"/>
  <c r="D175" i="31" s="1"/>
  <c r="G117" i="31"/>
  <c r="E175" i="31" s="1"/>
  <c r="F98" i="31"/>
  <c r="D174" i="31" s="1"/>
  <c r="H93" i="31"/>
  <c r="G79" i="31"/>
  <c r="E173" i="31" s="1"/>
  <c r="D76" i="31"/>
  <c r="E50" i="31"/>
  <c r="C171" i="31" s="1"/>
  <c r="D47" i="31"/>
  <c r="E35" i="31"/>
  <c r="C170" i="31" s="1"/>
  <c r="G35" i="31"/>
  <c r="E170" i="31" s="1"/>
  <c r="F35" i="31"/>
  <c r="D170" i="31" s="1"/>
  <c r="H31" i="31"/>
  <c r="F18" i="31"/>
  <c r="D169" i="31" s="1"/>
  <c r="C32" i="31"/>
  <c r="E79" i="31"/>
  <c r="C173" i="31" s="1"/>
  <c r="E136" i="31"/>
  <c r="C176" i="31" s="1"/>
  <c r="F156" i="31"/>
  <c r="D177" i="31" s="1"/>
  <c r="H24" i="31"/>
  <c r="H45" i="31"/>
  <c r="H61" i="31"/>
  <c r="F79" i="31"/>
  <c r="D173" i="31" s="1"/>
  <c r="H101" i="31"/>
  <c r="H113" i="31"/>
  <c r="F136" i="31"/>
  <c r="D176" i="31" s="1"/>
  <c r="H152" i="31"/>
  <c r="E117" i="31"/>
  <c r="C175" i="31" s="1"/>
  <c r="C62" i="31"/>
  <c r="E98" i="31"/>
  <c r="C174" i="31" s="1"/>
  <c r="C153" i="31"/>
  <c r="E164" i="31"/>
  <c r="C178" i="31" s="1"/>
  <c r="G50" i="31"/>
  <c r="E171" i="31" s="1"/>
  <c r="H23" i="31"/>
  <c r="H11" i="31"/>
  <c r="D32" i="31"/>
  <c r="F50" i="31"/>
  <c r="D171" i="31" s="1"/>
  <c r="H53" i="31"/>
  <c r="C114" i="31"/>
  <c r="H131" i="31"/>
  <c r="H159" i="31"/>
  <c r="H160" i="31"/>
  <c r="H145" i="31"/>
  <c r="H147" i="31"/>
  <c r="H144" i="31"/>
  <c r="H126" i="31"/>
  <c r="H125" i="31"/>
  <c r="H124" i="31"/>
  <c r="H121" i="31"/>
  <c r="H104" i="31"/>
  <c r="H103" i="31"/>
  <c r="H102" i="31"/>
  <c r="F65" i="31"/>
  <c r="D172" i="31" s="1"/>
  <c r="E65" i="31"/>
  <c r="C172" i="31" s="1"/>
  <c r="G65" i="31"/>
  <c r="E172" i="31" s="1"/>
  <c r="H92" i="31"/>
  <c r="H91" i="31"/>
  <c r="H88" i="31"/>
  <c r="H87" i="31"/>
  <c r="H85" i="31"/>
  <c r="H83" i="31"/>
  <c r="H75" i="31"/>
  <c r="H68" i="31"/>
  <c r="H46" i="31"/>
  <c r="H60" i="31"/>
  <c r="H7" i="31"/>
  <c r="H26" i="31"/>
  <c r="H27" i="31"/>
  <c r="H21" i="31"/>
  <c r="E18" i="31"/>
  <c r="C169" i="31" s="1"/>
  <c r="G18" i="31"/>
  <c r="E169" i="31" s="1"/>
  <c r="H14" i="31"/>
  <c r="C13" i="31"/>
  <c r="H13" i="31" s="1"/>
  <c r="C10" i="31"/>
  <c r="D9" i="31"/>
  <c r="H9" i="31" s="1"/>
  <c r="D8" i="31"/>
  <c r="C8" i="31"/>
  <c r="D6" i="31"/>
  <c r="C6" i="31"/>
  <c r="D5" i="31"/>
  <c r="C5" i="31"/>
  <c r="D4" i="30"/>
  <c r="D3" i="31"/>
  <c r="C3" i="31"/>
  <c r="H6" i="31" l="1"/>
  <c r="H153" i="31"/>
  <c r="H156" i="31" s="1"/>
  <c r="H177" i="31" s="1"/>
  <c r="H32" i="31"/>
  <c r="H35" i="31" s="1"/>
  <c r="H170" i="31" s="1"/>
  <c r="H47" i="31"/>
  <c r="H50" i="31" s="1"/>
  <c r="H171" i="31" s="1"/>
  <c r="H5" i="31"/>
  <c r="H76" i="31"/>
  <c r="H79" i="31" s="1"/>
  <c r="H173" i="31" s="1"/>
  <c r="H114" i="31"/>
  <c r="H117" i="31" s="1"/>
  <c r="H175" i="31" s="1"/>
  <c r="H133" i="31"/>
  <c r="H136" i="31" s="1"/>
  <c r="H176" i="31" s="1"/>
  <c r="H161" i="31"/>
  <c r="H164" i="31" s="1"/>
  <c r="H178" i="31" s="1"/>
  <c r="H95" i="31"/>
  <c r="H98" i="31" s="1"/>
  <c r="H174" i="31" s="1"/>
  <c r="H62" i="31"/>
  <c r="H65" i="31" s="1"/>
  <c r="H172" i="31" s="1"/>
  <c r="H8" i="31"/>
  <c r="D15" i="31"/>
  <c r="C15" i="31"/>
  <c r="H3" i="31"/>
  <c r="C15" i="30"/>
  <c r="C10" i="30"/>
  <c r="C73" i="30"/>
  <c r="B85" i="30"/>
  <c r="D63" i="30"/>
  <c r="D57" i="30"/>
  <c r="D56" i="30"/>
  <c r="D10" i="30"/>
  <c r="D14" i="30"/>
  <c r="C77" i="30"/>
  <c r="C78" i="30"/>
  <c r="C79" i="30"/>
  <c r="C80" i="30"/>
  <c r="C81" i="30"/>
  <c r="C82" i="30"/>
  <c r="C84" i="30"/>
  <c r="C76" i="30"/>
  <c r="H76" i="30" s="1"/>
  <c r="I76" i="30" s="1"/>
  <c r="C74" i="30"/>
  <c r="H74" i="30" s="1"/>
  <c r="I74" i="30" s="1"/>
  <c r="D78" i="30"/>
  <c r="D79" i="30"/>
  <c r="D80" i="30"/>
  <c r="D81" i="30"/>
  <c r="D82" i="30"/>
  <c r="D84" i="30"/>
  <c r="D77" i="30"/>
  <c r="D71" i="30"/>
  <c r="H71" i="30" s="1"/>
  <c r="I71" i="30" s="1"/>
  <c r="D72" i="30"/>
  <c r="H72" i="30" s="1"/>
  <c r="I72" i="30" s="1"/>
  <c r="D70" i="30"/>
  <c r="H70" i="30" s="1"/>
  <c r="I70" i="30" s="1"/>
  <c r="B39" i="30"/>
  <c r="C38" i="30"/>
  <c r="H38" i="30" s="1"/>
  <c r="B28" i="30"/>
  <c r="C27" i="30"/>
  <c r="D7" i="30"/>
  <c r="G90" i="30"/>
  <c r="C95" i="30"/>
  <c r="H15" i="31" l="1"/>
  <c r="H18" i="31" s="1"/>
  <c r="H169" i="31" s="1"/>
  <c r="G199" i="31"/>
  <c r="F199" i="31"/>
  <c r="E199" i="31"/>
  <c r="D199" i="31"/>
  <c r="D195" i="31"/>
  <c r="F195" i="31"/>
  <c r="E195" i="31"/>
  <c r="H10" i="30"/>
  <c r="I10" i="30" s="1"/>
  <c r="C85" i="30"/>
  <c r="H73" i="30"/>
  <c r="I73" i="30" s="1"/>
  <c r="I38" i="30"/>
  <c r="H77" i="30"/>
  <c r="I77" i="30" s="1"/>
  <c r="H82" i="30"/>
  <c r="I82" i="30" s="1"/>
  <c r="H79" i="30"/>
  <c r="I79" i="30" s="1"/>
  <c r="H84" i="30"/>
  <c r="I84" i="30" s="1"/>
  <c r="H81" i="30"/>
  <c r="I81" i="30" s="1"/>
  <c r="H80" i="30"/>
  <c r="I80" i="30" s="1"/>
  <c r="H78" i="30"/>
  <c r="I78" i="30" s="1"/>
  <c r="D85" i="30"/>
  <c r="H27" i="30"/>
  <c r="I27" i="30" s="1"/>
  <c r="B65" i="30" l="1"/>
  <c r="D64" i="30"/>
  <c r="C64" i="30"/>
  <c r="C63" i="30"/>
  <c r="D62" i="30"/>
  <c r="C62" i="30"/>
  <c r="D61" i="30"/>
  <c r="C61" i="30"/>
  <c r="D60" i="30"/>
  <c r="C60" i="30"/>
  <c r="D59" i="30"/>
  <c r="C59" i="30"/>
  <c r="D58" i="30"/>
  <c r="C58" i="30"/>
  <c r="C57" i="30"/>
  <c r="C56" i="30"/>
  <c r="H56" i="30" s="1"/>
  <c r="I56" i="30" s="1"/>
  <c r="D55" i="30"/>
  <c r="C55" i="30"/>
  <c r="B50" i="30"/>
  <c r="D49" i="30"/>
  <c r="C49" i="30"/>
  <c r="D48" i="30"/>
  <c r="C48" i="30"/>
  <c r="D47" i="30"/>
  <c r="C47" i="30"/>
  <c r="D46" i="30"/>
  <c r="C46" i="30"/>
  <c r="D45" i="30"/>
  <c r="C45" i="30"/>
  <c r="D44" i="30"/>
  <c r="C44" i="30"/>
  <c r="D37" i="30"/>
  <c r="C37" i="30"/>
  <c r="C36" i="30"/>
  <c r="D35" i="30"/>
  <c r="C35" i="30"/>
  <c r="D34" i="30"/>
  <c r="C34" i="30"/>
  <c r="D33" i="30"/>
  <c r="C33" i="30"/>
  <c r="D26" i="30"/>
  <c r="C26" i="30"/>
  <c r="D25" i="30"/>
  <c r="C25" i="30"/>
  <c r="D24" i="30"/>
  <c r="C24" i="30"/>
  <c r="D23" i="30"/>
  <c r="C23" i="30"/>
  <c r="D22" i="30"/>
  <c r="C22" i="30"/>
  <c r="C21" i="30"/>
  <c r="D15" i="30"/>
  <c r="H15" i="30" s="1"/>
  <c r="I15" i="30" s="1"/>
  <c r="C14" i="30"/>
  <c r="H14" i="30" s="1"/>
  <c r="I14" i="30" s="1"/>
  <c r="D11" i="30"/>
  <c r="C11" i="30"/>
  <c r="D9" i="30"/>
  <c r="C9" i="30"/>
  <c r="D8" i="30"/>
  <c r="C8" i="30"/>
  <c r="C7" i="30"/>
  <c r="H7" i="30" s="1"/>
  <c r="I7" i="30" s="1"/>
  <c r="D6" i="30"/>
  <c r="C6" i="30"/>
  <c r="D5" i="30"/>
  <c r="C5" i="30"/>
  <c r="C4" i="30"/>
  <c r="D39" i="30" l="1"/>
  <c r="C39" i="30"/>
  <c r="C28" i="30"/>
  <c r="H44" i="30"/>
  <c r="I44" i="30" s="1"/>
  <c r="H23" i="30"/>
  <c r="I23" i="30" s="1"/>
  <c r="H60" i="30"/>
  <c r="I60" i="30" s="1"/>
  <c r="H64" i="30"/>
  <c r="I64" i="30" s="1"/>
  <c r="H37" i="30"/>
  <c r="I37" i="30" s="1"/>
  <c r="H57" i="30"/>
  <c r="I57" i="30" s="1"/>
  <c r="H6" i="30"/>
  <c r="I6" i="30" s="1"/>
  <c r="D28" i="30"/>
  <c r="H8" i="30"/>
  <c r="I8" i="30" s="1"/>
  <c r="H33" i="30"/>
  <c r="I33" i="30" s="1"/>
  <c r="H47" i="30"/>
  <c r="I47" i="30" s="1"/>
  <c r="D65" i="30"/>
  <c r="H63" i="30"/>
  <c r="I63" i="30" s="1"/>
  <c r="H11" i="30"/>
  <c r="I11" i="30" s="1"/>
  <c r="H49" i="30"/>
  <c r="I49" i="30" s="1"/>
  <c r="H5" i="30"/>
  <c r="I5" i="30" s="1"/>
  <c r="H24" i="30"/>
  <c r="I24" i="30" s="1"/>
  <c r="H21" i="30"/>
  <c r="I21" i="30" s="1"/>
  <c r="H35" i="30"/>
  <c r="I35" i="30" s="1"/>
  <c r="H45" i="30"/>
  <c r="I45" i="30" s="1"/>
  <c r="H55" i="30"/>
  <c r="I55" i="30" s="1"/>
  <c r="H59" i="30"/>
  <c r="I59" i="30" s="1"/>
  <c r="H62" i="30"/>
  <c r="I62" i="30" s="1"/>
  <c r="H9" i="30"/>
  <c r="I9" i="30" s="1"/>
  <c r="D50" i="30"/>
  <c r="H22" i="30"/>
  <c r="I22" i="30" s="1"/>
  <c r="C16" i="30"/>
  <c r="H36" i="30"/>
  <c r="I36" i="30" s="1"/>
  <c r="H48" i="30"/>
  <c r="I48" i="30" s="1"/>
  <c r="H26" i="30"/>
  <c r="I26" i="30" s="1"/>
  <c r="D16" i="30"/>
  <c r="H25" i="30"/>
  <c r="I25" i="30" s="1"/>
  <c r="H4" i="30"/>
  <c r="I4" i="30" s="1"/>
  <c r="H46" i="30"/>
  <c r="I46" i="30" s="1"/>
  <c r="H58" i="30"/>
  <c r="I58" i="30" s="1"/>
  <c r="H61" i="30"/>
  <c r="I61" i="30" s="1"/>
  <c r="C50" i="30"/>
  <c r="H34" i="30"/>
  <c r="I34" i="30" s="1"/>
  <c r="C65" i="30"/>
  <c r="BJ35" i="29" l="1"/>
  <c r="BD35" i="29"/>
  <c r="BQ35" i="29" l="1"/>
</calcChain>
</file>

<file path=xl/sharedStrings.xml><?xml version="1.0" encoding="utf-8"?>
<sst xmlns="http://schemas.openxmlformats.org/spreadsheetml/2006/main" count="729" uniqueCount="229">
  <si>
    <t>PLAN STUDIÓW CYKL KSZTAŁCENIA 2026-2031_propozycja</t>
  </si>
  <si>
    <t>BLOK A</t>
  </si>
  <si>
    <t>BLOK B</t>
  </si>
  <si>
    <t>BLOK C</t>
  </si>
  <si>
    <t>BLOK D</t>
  </si>
  <si>
    <t>BLOK E</t>
  </si>
  <si>
    <t>UCZELNIANE</t>
  </si>
  <si>
    <t>PRACA MGR.</t>
  </si>
  <si>
    <t>PRAKTYKI</t>
  </si>
  <si>
    <t>SEMESTR 1</t>
  </si>
  <si>
    <t>SEMESTR 2</t>
  </si>
  <si>
    <t>SEMESTR 3</t>
  </si>
  <si>
    <t>SEMESTR 4</t>
  </si>
  <si>
    <t>SEMESTR 5</t>
  </si>
  <si>
    <t>SEMESTR 6</t>
  </si>
  <si>
    <t>SEMESTR 7</t>
  </si>
  <si>
    <t>SEMESTR 8</t>
  </si>
  <si>
    <t>SEMESTR 9</t>
  </si>
  <si>
    <t>SEMESTR 10</t>
  </si>
  <si>
    <t>SEMESTR 11</t>
  </si>
  <si>
    <t>Moduły nt. leku</t>
  </si>
  <si>
    <t>g.kon</t>
  </si>
  <si>
    <t>ANALITYKA</t>
  </si>
  <si>
    <t>CH. OGÓLNA</t>
  </si>
  <si>
    <t>CHEM. FARM.</t>
  </si>
  <si>
    <t>PUMA 1</t>
  </si>
  <si>
    <t>PUMA 2</t>
  </si>
  <si>
    <t>PUMA 3</t>
  </si>
  <si>
    <t>PUMA 4</t>
  </si>
  <si>
    <t>TWORZENIE LEKÓW</t>
  </si>
  <si>
    <t>CH. ORGANICZNA</t>
  </si>
  <si>
    <t>PRZEMYSŁ FARM.</t>
  </si>
  <si>
    <t>OCHRONA WŁ. INT.</t>
  </si>
  <si>
    <t>SYNTEZA</t>
  </si>
  <si>
    <t>NEW TRENDS</t>
  </si>
  <si>
    <t>LEK ROŚLINNY</t>
  </si>
  <si>
    <t>BOTANIKA</t>
  </si>
  <si>
    <t>FARMAKOGNOZJA</t>
  </si>
  <si>
    <t>POSTAĆ LEKU</t>
  </si>
  <si>
    <t>BIOFIZYKA</t>
  </si>
  <si>
    <r>
      <t>CH. FIZ.+</t>
    </r>
    <r>
      <rPr>
        <b/>
        <u/>
        <sz val="16"/>
        <rFont val="Calibri"/>
        <family val="2"/>
        <charset val="238"/>
        <scheme val="minor"/>
      </rPr>
      <t>OBL.</t>
    </r>
  </si>
  <si>
    <t>TPL 1</t>
  </si>
  <si>
    <t>TPL 2+3</t>
  </si>
  <si>
    <t>TPL 4</t>
  </si>
  <si>
    <t>BIOFARMACJA</t>
  </si>
  <si>
    <t>LEK BIOLOGICZNY</t>
  </si>
  <si>
    <t>BIOLOGIA + GEN.</t>
  </si>
  <si>
    <t>BIOTECHNOLOGIA</t>
  </si>
  <si>
    <t>Moduły nt. pacjenta</t>
  </si>
  <si>
    <t>PODSTAWY CHORÓB</t>
  </si>
  <si>
    <t>FIZJOL. Z ANAT.</t>
  </si>
  <si>
    <t>PATOFIZJOLOGIA</t>
  </si>
  <si>
    <t>BIO. MOLEKULARNA</t>
  </si>
  <si>
    <t>MIKROB. PODSTAWY</t>
  </si>
  <si>
    <t>MIKROBIOLOGIA</t>
  </si>
  <si>
    <t>IMMUNOLOGIA</t>
  </si>
  <si>
    <t>DZIAŁANIE LEKÓW</t>
  </si>
  <si>
    <t>BIOCHEMIA</t>
  </si>
  <si>
    <t>FARMAKOLOGIA</t>
  </si>
  <si>
    <t>FARMAKOTERAPIA</t>
  </si>
  <si>
    <t>TOKSYKOLOGIA</t>
  </si>
  <si>
    <t>PODST.EPIDEM</t>
  </si>
  <si>
    <t>FARM.-EKONOM.</t>
  </si>
  <si>
    <t>FARM.-KINETYKA</t>
  </si>
  <si>
    <t>FARM.-EPI.</t>
  </si>
  <si>
    <t>PRACA W APTECE</t>
  </si>
  <si>
    <t>PODST. RATOW.</t>
  </si>
  <si>
    <t>FARM.PRAKT. 1</t>
  </si>
  <si>
    <t>FARM.PRAKT. 2</t>
  </si>
  <si>
    <t>FARM. PRAKT. 3</t>
  </si>
  <si>
    <t>FARM.PRAKT. 4</t>
  </si>
  <si>
    <t>FARM. PRAKT. 5</t>
  </si>
  <si>
    <t>FARM. PRAKT. 6</t>
  </si>
  <si>
    <t>FARM. PRAKT. 7</t>
  </si>
  <si>
    <t>JĘZYK MIGOWY</t>
  </si>
  <si>
    <t>PW1</t>
  </si>
  <si>
    <t>TESTY DIAGN.</t>
  </si>
  <si>
    <t>OPIEKA</t>
  </si>
  <si>
    <t>PRAWO FARM.</t>
  </si>
  <si>
    <t>STAŻ APTECZNY</t>
  </si>
  <si>
    <t>PRACA W SZPITALU</t>
  </si>
  <si>
    <t>BHP</t>
  </si>
  <si>
    <t>RADIOFARMACJA</t>
  </si>
  <si>
    <t>FARM. KLIN. 1</t>
  </si>
  <si>
    <t>FARM. KLIN. 2</t>
  </si>
  <si>
    <t>WF</t>
  </si>
  <si>
    <t>PW2</t>
  </si>
  <si>
    <t>Pozostałe</t>
  </si>
  <si>
    <t>INFO. NAUKOWA</t>
  </si>
  <si>
    <t>FARM. SZPITALNA</t>
  </si>
  <si>
    <t>DO WYBORU</t>
  </si>
  <si>
    <t>FAK. WOLNE</t>
  </si>
  <si>
    <t>FAK. UWOLNIONE</t>
  </si>
  <si>
    <t>FAK. BLOKOWE</t>
  </si>
  <si>
    <t>PAF-y</t>
  </si>
  <si>
    <t>PAF1</t>
  </si>
  <si>
    <t>PAF 2</t>
  </si>
  <si>
    <t>PAF3</t>
  </si>
  <si>
    <t>PAF 4</t>
  </si>
  <si>
    <t>PAF 5</t>
  </si>
  <si>
    <t>PAF 6</t>
  </si>
  <si>
    <t>PAF 7</t>
  </si>
  <si>
    <t>PAF 8</t>
  </si>
  <si>
    <t>PAF 9</t>
  </si>
  <si>
    <t>INNE 1</t>
  </si>
  <si>
    <t>ZAW. PRZYSZŁOŚCI</t>
  </si>
  <si>
    <t>BROMATOLOGIA</t>
  </si>
  <si>
    <t>INNE 2</t>
  </si>
  <si>
    <t>FAKULTETY INTER.</t>
  </si>
  <si>
    <t>JĘZYK NOWOŻYTNY</t>
  </si>
  <si>
    <t>Suma</t>
  </si>
  <si>
    <t>ECTS</t>
  </si>
  <si>
    <t>FARM.PRAKT.</t>
  </si>
  <si>
    <t>FARM. PRAKT.</t>
  </si>
  <si>
    <t>FARM. KLIN.</t>
  </si>
  <si>
    <t>Semestr I</t>
  </si>
  <si>
    <t>l.g.</t>
  </si>
  <si>
    <t>l.z.</t>
  </si>
  <si>
    <t>W</t>
  </si>
  <si>
    <t>Sem</t>
  </si>
  <si>
    <t>Ć</t>
  </si>
  <si>
    <t>SK</t>
  </si>
  <si>
    <t>Chemia ogólna i nieorganiczna</t>
  </si>
  <si>
    <t>Chemia organiczna</t>
  </si>
  <si>
    <t>Biofizyka</t>
  </si>
  <si>
    <t>Biologia z genetyką</t>
  </si>
  <si>
    <t>Fizjologia z anatomią</t>
  </si>
  <si>
    <t>Podstawy ratownictwa medycznego</t>
  </si>
  <si>
    <t>Język migowy</t>
  </si>
  <si>
    <t>Farmaceuta - zawód przyszłości</t>
  </si>
  <si>
    <t>Fakultety wolne</t>
  </si>
  <si>
    <t>PAF 1</t>
  </si>
  <si>
    <t>%W</t>
  </si>
  <si>
    <t>%S</t>
  </si>
  <si>
    <t>%Ć</t>
  </si>
  <si>
    <t>śr.% SK</t>
  </si>
  <si>
    <t>Semestr II</t>
  </si>
  <si>
    <t>Chemia fizyczna</t>
  </si>
  <si>
    <t>Obliczenia w Chemi Fizycznej</t>
  </si>
  <si>
    <t>Botanika</t>
  </si>
  <si>
    <t>Biochemia</t>
  </si>
  <si>
    <t>Semestr III</t>
  </si>
  <si>
    <t>Patofizjologia</t>
  </si>
  <si>
    <t>Mikrobiologia</t>
  </si>
  <si>
    <t xml:space="preserve">Chemia farmaceutyczna  </t>
  </si>
  <si>
    <t>Farmakognozja</t>
  </si>
  <si>
    <t>Farmakokinetyka</t>
  </si>
  <si>
    <t>Farmacja praktyczna</t>
  </si>
  <si>
    <t>PAF 3</t>
  </si>
  <si>
    <t>Semestr IV</t>
  </si>
  <si>
    <t>Immunologia</t>
  </si>
  <si>
    <t>Biologia molekularna</t>
  </si>
  <si>
    <t>Farmakologia z farmakodynamiką</t>
  </si>
  <si>
    <t>Semestr V</t>
  </si>
  <si>
    <t>Lek roślinny w profilaktyce i terapii</t>
  </si>
  <si>
    <t>Bromatologia</t>
  </si>
  <si>
    <t>Fakultety uwolnione</t>
  </si>
  <si>
    <t>Fakultety blokowe</t>
  </si>
  <si>
    <t>Semestr VI</t>
  </si>
  <si>
    <t>Synteza i technologia środków leczniczych</t>
  </si>
  <si>
    <t>Technologia postaci leku 1</t>
  </si>
  <si>
    <t>Radiofarmacja (C/B)</t>
  </si>
  <si>
    <t>Język obcy  [blok obieralny]</t>
  </si>
  <si>
    <t>Informacja naukowa</t>
  </si>
  <si>
    <t>Praktyka wakacyjna po roku III</t>
  </si>
  <si>
    <t>Semestr VII</t>
  </si>
  <si>
    <t>Przemysł farmaceutyczny</t>
  </si>
  <si>
    <t>Technologia postaci leku 2</t>
  </si>
  <si>
    <t>Technologia postaci leku 3</t>
  </si>
  <si>
    <t xml:space="preserve">Biotechnologia farmaceutyczna </t>
  </si>
  <si>
    <t>Farmacja szpitalna</t>
  </si>
  <si>
    <t>Farmakoterapia i informacja o lekach</t>
  </si>
  <si>
    <t>Testy diagnostyczne w aptece</t>
  </si>
  <si>
    <t>Semestr VIII</t>
  </si>
  <si>
    <t>Technologia postaci leku</t>
  </si>
  <si>
    <t>Toksykologia</t>
  </si>
  <si>
    <t>Podstawy epidemiologii</t>
  </si>
  <si>
    <t>Opieka farmaceutyczna</t>
  </si>
  <si>
    <t>Farmacja kliniczna</t>
  </si>
  <si>
    <t>Fakultety interprofesjonalne</t>
  </si>
  <si>
    <t>Semestr IX</t>
  </si>
  <si>
    <t xml:space="preserve">Ochrona własności intelektualnej </t>
  </si>
  <si>
    <t>New Trends</t>
  </si>
  <si>
    <t>Biofarmacja</t>
  </si>
  <si>
    <t>Farmakoekonomika</t>
  </si>
  <si>
    <t>Farmakoepidemiologia</t>
  </si>
  <si>
    <t>Semestr X</t>
  </si>
  <si>
    <t>Prawo farmaceutyczne</t>
  </si>
  <si>
    <t>Praca mgr</t>
  </si>
  <si>
    <t>Semestry</t>
  </si>
  <si>
    <t>%Ćw</t>
  </si>
  <si>
    <t>%SK</t>
  </si>
  <si>
    <t>Podsumowanie programu</t>
  </si>
  <si>
    <t>Z podziałem na formy zajęć kontaktowych</t>
  </si>
  <si>
    <t>Formy</t>
  </si>
  <si>
    <t>Z uwzględnieniem wszystkich form</t>
  </si>
  <si>
    <t>%Praktyk</t>
  </si>
  <si>
    <t>CYKL KSZTAŁCENIA 2023-2029</t>
  </si>
  <si>
    <t>S</t>
  </si>
  <si>
    <t>PRACA</t>
  </si>
  <si>
    <t>PRAKT</t>
  </si>
  <si>
    <t>A</t>
  </si>
  <si>
    <t>A*</t>
  </si>
  <si>
    <t>B</t>
  </si>
  <si>
    <t>B*</t>
  </si>
  <si>
    <t>C</t>
  </si>
  <si>
    <t>C*</t>
  </si>
  <si>
    <t>D</t>
  </si>
  <si>
    <t>D*</t>
  </si>
  <si>
    <t>E</t>
  </si>
  <si>
    <t>E*</t>
  </si>
  <si>
    <t>U</t>
  </si>
  <si>
    <t>U*</t>
  </si>
  <si>
    <t>SUMA</t>
  </si>
  <si>
    <t>SUMA*</t>
  </si>
  <si>
    <t>Wykłady</t>
  </si>
  <si>
    <t>Seminaria</t>
  </si>
  <si>
    <t>Ćwiczenia</t>
  </si>
  <si>
    <t>Praca mgr.</t>
  </si>
  <si>
    <t>Praktyki</t>
  </si>
  <si>
    <t>CYKL KSZTAŁCENIA 2026-2030</t>
  </si>
  <si>
    <t>PRZEDMIOT</t>
  </si>
  <si>
    <t>PAKIET PRAKTYCZNY:</t>
  </si>
  <si>
    <t>PAKIET HUMANISTYCZNY:</t>
  </si>
  <si>
    <t>PAF</t>
  </si>
  <si>
    <t>powinno być</t>
  </si>
  <si>
    <t>PUMA 1-3</t>
  </si>
  <si>
    <t>Fakultetów powinno być 5% z 5360 czyli</t>
  </si>
  <si>
    <t>a jest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</si>
</sst>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* #,##0.00_);_(* \(#,##0.00\);_(* &quot;-&quot;??_);_(@_)"/>
    <numFmt numFmtId="165" formatCode="d"/>
    <numFmt numFmtId="166" formatCode="#,##0_ ;\-#,##0\ 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u/>
      <sz val="11"/>
      <color indexed="12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 tint="0.34998626667073579"/>
      <name val="Calibri"/>
      <family val="2"/>
      <scheme val="maj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22"/>
      <name val="Calibri"/>
      <family val="2"/>
      <scheme val="major"/>
    </font>
    <font>
      <b/>
      <sz val="16"/>
      <name val="Calibri"/>
      <family val="2"/>
      <scheme val="minor"/>
    </font>
    <font>
      <b/>
      <sz val="26"/>
      <name val="Calibri"/>
      <family val="2"/>
      <scheme val="major"/>
    </font>
    <font>
      <sz val="11"/>
      <color theme="0"/>
      <name val="Calibri"/>
      <family val="2"/>
      <charset val="238"/>
      <scheme val="minor"/>
    </font>
    <font>
      <b/>
      <sz val="18"/>
      <color theme="0"/>
      <name val="Calibri"/>
      <family val="2"/>
      <scheme val="minor"/>
    </font>
    <font>
      <sz val="12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4"/>
      <color theme="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theme="0"/>
      <name val="Calibri"/>
      <family val="2"/>
      <scheme val="minor"/>
    </font>
    <font>
      <b/>
      <u/>
      <sz val="16"/>
      <color theme="0"/>
      <name val="Calibri"/>
      <family val="2"/>
      <scheme val="minor"/>
    </font>
    <font>
      <b/>
      <u/>
      <sz val="16"/>
      <name val="Calibri"/>
      <family val="2"/>
      <scheme val="minor"/>
    </font>
    <font>
      <b/>
      <u/>
      <sz val="16"/>
      <name val="Calibri"/>
      <family val="2"/>
      <charset val="238"/>
      <scheme val="minor"/>
    </font>
    <font>
      <b/>
      <sz val="20"/>
      <color theme="0"/>
      <name val="Calibri"/>
      <family val="2"/>
      <scheme val="minor"/>
    </font>
    <font>
      <b/>
      <sz val="20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u/>
      <sz val="11"/>
      <color theme="0"/>
      <name val="Calibri"/>
      <family val="2"/>
      <charset val="238"/>
      <scheme val="minor"/>
    </font>
    <font>
      <b/>
      <u/>
      <sz val="11"/>
      <color theme="0"/>
      <name val="Calibri"/>
      <family val="2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/>
      </patternFill>
    </fill>
    <fill>
      <patternFill patternType="solid">
        <fgColor theme="6" tint="0.59996337778862885"/>
        <bgColor theme="6" tint="0.59996337778862885"/>
      </patternFill>
    </fill>
    <fill>
      <patternFill patternType="solid">
        <fgColor theme="9" tint="0.59996337778862885"/>
        <bgColor theme="9" tint="0.59996337778862885"/>
      </patternFill>
    </fill>
    <fill>
      <patternFill patternType="solid">
        <fgColor rgb="FFFFFF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F33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33CC"/>
        <bgColor theme="9" tint="0.59996337778862885"/>
      </patternFill>
    </fill>
    <fill>
      <patternFill patternType="solid">
        <fgColor theme="9"/>
        <bgColor indexed="64"/>
      </patternFill>
    </fill>
    <fill>
      <patternFill patternType="solid">
        <fgColor rgb="FFC00000"/>
        <bgColor indexed="64"/>
      </patternFill>
    </fill>
  </fills>
  <borders count="89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34998626667073579"/>
      </left>
      <right/>
      <top style="thin">
        <color theme="0" tint="-0.499984740745262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14993743705557422"/>
      </right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3743705557422"/>
      </left>
      <right style="medium">
        <color indexed="64"/>
      </right>
      <top/>
      <bottom/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medium">
        <color indexed="64"/>
      </right>
      <top style="thin">
        <color theme="0" tint="-0.499984740745262"/>
      </top>
      <bottom/>
      <diagonal/>
    </border>
    <border>
      <left/>
      <right style="medium">
        <color indexed="64"/>
      </right>
      <top/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0" tint="-0.499984740745262"/>
      </top>
      <bottom/>
      <diagonal/>
    </border>
    <border>
      <left style="medium">
        <color indexed="64"/>
      </left>
      <right/>
      <top/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/>
      <diagonal/>
    </border>
    <border>
      <left style="medium">
        <color auto="1"/>
      </left>
      <right style="medium">
        <color auto="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/>
      <bottom style="thin">
        <color theme="0" tint="-0.14999847407452621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medium">
        <color indexed="64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rgb="FFC0C0C0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medium">
        <color indexed="64"/>
      </right>
      <top/>
      <bottom style="thin">
        <color rgb="FFC0C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medium">
        <color indexed="64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 style="thin">
        <color rgb="FFC0C0C0"/>
      </top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medium">
        <color indexed="64"/>
      </right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C0C0C0"/>
      </left>
      <right style="medium">
        <color indexed="64"/>
      </right>
      <top style="thin">
        <color rgb="FFC0C0C0"/>
      </top>
      <bottom/>
      <diagonal/>
    </border>
    <border>
      <left/>
      <right/>
      <top style="thin">
        <color rgb="FFC0C0C0"/>
      </top>
      <bottom/>
      <diagonal/>
    </border>
    <border>
      <left/>
      <right/>
      <top/>
      <bottom style="thin">
        <color theme="0" tint="-0.249977111117893"/>
      </bottom>
      <diagonal/>
    </border>
  </borders>
  <cellStyleXfs count="2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6" fillId="0" borderId="0" applyFont="0" applyFill="0" applyBorder="0" applyProtection="0">
      <alignment horizontal="center" vertical="center"/>
    </xf>
    <xf numFmtId="0" fontId="9" fillId="0" borderId="0"/>
    <xf numFmtId="164" fontId="6" fillId="0" borderId="1" applyFont="0" applyFill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Alignment="0" applyProtection="0"/>
    <xf numFmtId="0" fontId="7" fillId="0" borderId="0" applyNumberFormat="0" applyFill="0" applyProtection="0">
      <alignment vertical="top"/>
    </xf>
    <xf numFmtId="0" fontId="6" fillId="0" borderId="0" applyNumberFormat="0" applyFill="0" applyProtection="0">
      <alignment horizontal="right" vertical="center" indent="1"/>
    </xf>
    <xf numFmtId="14" fontId="6" fillId="0" borderId="0" applyFont="0" applyFill="0" applyBorder="0">
      <alignment horizontal="center" vertical="center"/>
    </xf>
    <xf numFmtId="166" fontId="6" fillId="0" borderId="0" applyFont="0" applyFill="0" applyBorder="0" applyProtection="0">
      <alignment horizontal="center" vertical="center"/>
    </xf>
    <xf numFmtId="0" fontId="16" fillId="4" borderId="0" applyNumberFormat="0" applyBorder="0" applyAlignment="0" applyProtection="0"/>
    <xf numFmtId="0" fontId="14" fillId="5" borderId="83">
      <alignment horizontal="center" vertical="center"/>
    </xf>
    <xf numFmtId="0" fontId="14" fillId="6" borderId="83">
      <alignment horizontal="center" vertical="center"/>
    </xf>
    <xf numFmtId="0" fontId="14" fillId="7" borderId="83">
      <alignment horizontal="center" vertical="center"/>
    </xf>
    <xf numFmtId="0" fontId="14" fillId="8" borderId="83">
      <alignment horizontal="center" vertical="center"/>
    </xf>
    <xf numFmtId="0" fontId="14" fillId="9" borderId="83">
      <alignment horizontal="center" vertical="center"/>
    </xf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3" fillId="12" borderId="83">
      <alignment horizontal="center"/>
    </xf>
    <xf numFmtId="0" fontId="32" fillId="15" borderId="0" applyNumberFormat="0" applyBorder="0" applyAlignment="0" applyProtection="0"/>
    <xf numFmtId="0" fontId="29" fillId="19" borderId="83">
      <alignment horizontal="center" vertical="center"/>
    </xf>
  </cellStyleXfs>
  <cellXfs count="27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wrapText="1" indent="2"/>
    </xf>
    <xf numFmtId="0" fontId="0" fillId="0" borderId="5" xfId="0" applyBorder="1" applyAlignment="1">
      <alignment vertical="center"/>
    </xf>
    <xf numFmtId="0" fontId="5" fillId="2" borderId="0" xfId="0" applyFont="1" applyFill="1"/>
    <xf numFmtId="0" fontId="13" fillId="0" borderId="0" xfId="5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14" fillId="0" borderId="0" xfId="6" applyFont="1" applyFill="1" applyAlignment="1">
      <alignment horizontal="left" vertical="center" indent="2"/>
    </xf>
    <xf numFmtId="0" fontId="5" fillId="0" borderId="0" xfId="0" applyFont="1"/>
    <xf numFmtId="0" fontId="5" fillId="0" borderId="0" xfId="8" applyFont="1" applyFill="1" applyAlignment="1">
      <alignment horizontal="left" vertical="center" indent="2"/>
    </xf>
    <xf numFmtId="0" fontId="5" fillId="0" borderId="2" xfId="0" applyFont="1" applyBorder="1"/>
    <xf numFmtId="0" fontId="5" fillId="0" borderId="0" xfId="0" applyFont="1" applyAlignment="1">
      <alignment horizontal="left" vertical="center" indent="2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0" fillId="0" borderId="10" xfId="0" applyBorder="1" applyAlignment="1">
      <alignment vertical="center"/>
    </xf>
    <xf numFmtId="0" fontId="0" fillId="0" borderId="13" xfId="0" applyBorder="1" applyAlignment="1">
      <alignment vertical="center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18" fillId="0" borderId="9" xfId="0" applyFont="1" applyBorder="1" applyAlignment="1" applyProtection="1">
      <alignment horizontal="center" vertical="center" textRotation="90" shrinkToFit="1"/>
      <protection locked="0"/>
    </xf>
    <xf numFmtId="0" fontId="18" fillId="0" borderId="15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8" fillId="0" borderId="19" xfId="0" applyFont="1" applyBorder="1" applyAlignment="1" applyProtection="1">
      <alignment horizontal="center" vertical="center" textRotation="90" shrinkToFit="1"/>
      <protection locked="0"/>
    </xf>
    <xf numFmtId="0" fontId="0" fillId="0" borderId="20" xfId="0" applyBorder="1" applyAlignment="1">
      <alignment vertical="center"/>
    </xf>
    <xf numFmtId="0" fontId="18" fillId="0" borderId="12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0" fontId="19" fillId="0" borderId="0" xfId="0" applyFont="1"/>
    <xf numFmtId="0" fontId="11" fillId="0" borderId="2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4" fillId="9" borderId="83" xfId="16">
      <alignment horizontal="center" vertical="center"/>
    </xf>
    <xf numFmtId="0" fontId="31" fillId="10" borderId="0" xfId="17" applyFont="1" applyBorder="1" applyAlignment="1">
      <alignment horizontal="center" vertical="center" wrapText="1"/>
    </xf>
    <xf numFmtId="0" fontId="30" fillId="11" borderId="0" xfId="18" applyFont="1" applyBorder="1" applyAlignment="1">
      <alignment horizontal="center" vertical="center" wrapText="1"/>
    </xf>
    <xf numFmtId="0" fontId="30" fillId="10" borderId="0" xfId="17" applyFont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0" fillId="0" borderId="34" xfId="0" applyBorder="1"/>
    <xf numFmtId="0" fontId="0" fillId="0" borderId="35" xfId="0" applyBorder="1"/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14" borderId="23" xfId="0" applyFont="1" applyFill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11" fillId="0" borderId="37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11" fillId="0" borderId="43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5" fillId="2" borderId="0" xfId="5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8" fillId="0" borderId="52" xfId="0" applyFont="1" applyBorder="1" applyAlignment="1" applyProtection="1">
      <alignment horizontal="center" vertical="center" textRotation="90" shrinkToFit="1"/>
      <protection locked="0"/>
    </xf>
    <xf numFmtId="0" fontId="0" fillId="0" borderId="23" xfId="0" applyBorder="1" applyAlignment="1">
      <alignment vertical="center"/>
    </xf>
    <xf numFmtId="0" fontId="11" fillId="0" borderId="5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4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0" fontId="33" fillId="0" borderId="0" xfId="0" applyFont="1" applyAlignment="1">
      <alignment horizontal="center"/>
    </xf>
    <xf numFmtId="0" fontId="34" fillId="9" borderId="83" xfId="16" applyFont="1" applyAlignment="1">
      <alignment horizontal="left" vertic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2" fontId="0" fillId="0" borderId="0" xfId="0" applyNumberFormat="1"/>
    <xf numFmtId="0" fontId="35" fillId="9" borderId="83" xfId="16" applyFont="1" applyAlignment="1">
      <alignment horizontal="left" vertic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34" fillId="8" borderId="83" xfId="15" applyFont="1" applyAlignment="1">
      <alignment horizontal="left" vertical="center"/>
    </xf>
    <xf numFmtId="0" fontId="35" fillId="8" borderId="83" xfId="15" applyFont="1" applyAlignment="1">
      <alignment horizontal="left" vertical="center"/>
    </xf>
    <xf numFmtId="0" fontId="35" fillId="7" borderId="83" xfId="14" applyFont="1" applyAlignment="1">
      <alignment horizontal="left" vertical="center"/>
    </xf>
    <xf numFmtId="0" fontId="34" fillId="6" borderId="83" xfId="13" applyFont="1" applyAlignment="1">
      <alignment vertical="center"/>
    </xf>
    <xf numFmtId="0" fontId="34" fillId="6" borderId="83" xfId="13" applyFont="1" applyAlignment="1">
      <alignment horizontal="left" vertical="center"/>
    </xf>
    <xf numFmtId="0" fontId="34" fillId="5" borderId="83" xfId="12" applyFont="1" applyAlignment="1">
      <alignment horizontal="left" vertical="center"/>
    </xf>
    <xf numFmtId="0" fontId="34" fillId="5" borderId="83" xfId="12" applyFont="1" applyAlignment="1">
      <alignment vertical="center"/>
    </xf>
    <xf numFmtId="0" fontId="35" fillId="5" borderId="83" xfId="12" applyFont="1" applyAlignment="1">
      <alignment horizontal="left" vertical="center"/>
    </xf>
    <xf numFmtId="0" fontId="36" fillId="12" borderId="83" xfId="19" applyFont="1" applyAlignment="1"/>
    <xf numFmtId="0" fontId="37" fillId="12" borderId="83" xfId="19" applyFont="1" applyAlignment="1">
      <alignment horizontal="left"/>
    </xf>
    <xf numFmtId="0" fontId="38" fillId="0" borderId="0" xfId="0" applyFont="1" applyAlignment="1">
      <alignment horizontal="left"/>
    </xf>
    <xf numFmtId="0" fontId="39" fillId="7" borderId="83" xfId="14" applyFont="1" applyAlignment="1">
      <alignment horizontal="left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57" xfId="0" applyFont="1" applyBorder="1" applyAlignment="1">
      <alignment horizontal="center"/>
    </xf>
    <xf numFmtId="0" fontId="1" fillId="0" borderId="58" xfId="0" applyFont="1" applyBorder="1" applyAlignment="1">
      <alignment horizontal="center"/>
    </xf>
    <xf numFmtId="2" fontId="32" fillId="0" borderId="0" xfId="20" applyNumberFormat="1" applyFill="1"/>
    <xf numFmtId="0" fontId="40" fillId="12" borderId="83" xfId="19" applyFont="1" applyAlignment="1">
      <alignment horizontal="left"/>
    </xf>
    <xf numFmtId="0" fontId="0" fillId="0" borderId="0" xfId="0" applyAlignment="1">
      <alignment horizontal="left"/>
    </xf>
    <xf numFmtId="2" fontId="33" fillId="0" borderId="0" xfId="0" applyNumberFormat="1" applyFont="1" applyAlignment="1">
      <alignment horizontal="center"/>
    </xf>
    <xf numFmtId="0" fontId="41" fillId="6" borderId="83" xfId="13" applyFont="1" applyAlignment="1">
      <alignment horizontal="left" vertical="top"/>
    </xf>
    <xf numFmtId="0" fontId="37" fillId="12" borderId="83" xfId="19" applyFont="1" applyAlignment="1">
      <alignment horizontal="left" vertical="center"/>
    </xf>
    <xf numFmtId="1" fontId="33" fillId="0" borderId="0" xfId="0" applyNumberFormat="1" applyFont="1" applyAlignment="1">
      <alignment horizontal="center"/>
    </xf>
    <xf numFmtId="0" fontId="35" fillId="7" borderId="83" xfId="14" applyFont="1" applyAlignment="1">
      <alignment horizontal="left" vertical="center" wrapText="1"/>
    </xf>
    <xf numFmtId="0" fontId="35" fillId="0" borderId="83" xfId="16" applyFont="1" applyFill="1" applyAlignment="1">
      <alignment horizontal="left" vertical="center"/>
    </xf>
    <xf numFmtId="0" fontId="42" fillId="0" borderId="0" xfId="0" applyFont="1" applyAlignment="1">
      <alignment horizontal="center" vertical="center"/>
    </xf>
    <xf numFmtId="0" fontId="7" fillId="0" borderId="0" xfId="0" applyFont="1"/>
    <xf numFmtId="0" fontId="41" fillId="7" borderId="83" xfId="14" applyFont="1" applyAlignment="1">
      <alignment horizontal="left" vertical="center"/>
    </xf>
    <xf numFmtId="0" fontId="0" fillId="0" borderId="67" xfId="0" applyBorder="1" applyAlignment="1">
      <alignment vertical="center"/>
    </xf>
    <xf numFmtId="0" fontId="0" fillId="0" borderId="68" xfId="0" applyBorder="1" applyAlignment="1">
      <alignment vertical="center"/>
    </xf>
    <xf numFmtId="0" fontId="0" fillId="0" borderId="69" xfId="0" applyBorder="1" applyAlignment="1">
      <alignment vertical="center"/>
    </xf>
    <xf numFmtId="0" fontId="14" fillId="7" borderId="63" xfId="14" applyBorder="1">
      <alignment horizontal="center" vertical="center"/>
    </xf>
    <xf numFmtId="0" fontId="11" fillId="0" borderId="70" xfId="0" applyFont="1" applyBorder="1" applyAlignment="1">
      <alignment horizontal="center" vertical="center"/>
    </xf>
    <xf numFmtId="0" fontId="11" fillId="0" borderId="71" xfId="0" applyFont="1" applyBorder="1" applyAlignment="1">
      <alignment horizontal="center" vertical="center"/>
    </xf>
    <xf numFmtId="0" fontId="11" fillId="0" borderId="72" xfId="0" applyFont="1" applyBorder="1" applyAlignment="1">
      <alignment horizontal="center" vertical="center"/>
    </xf>
    <xf numFmtId="0" fontId="14" fillId="9" borderId="62" xfId="16" applyBorder="1">
      <alignment horizontal="center" vertical="center"/>
    </xf>
    <xf numFmtId="0" fontId="14" fillId="9" borderId="63" xfId="16" applyBorder="1">
      <alignment horizontal="center" vertical="center"/>
    </xf>
    <xf numFmtId="0" fontId="0" fillId="0" borderId="68" xfId="0" applyBorder="1"/>
    <xf numFmtId="0" fontId="0" fillId="0" borderId="49" xfId="0" applyBorder="1"/>
    <xf numFmtId="0" fontId="0" fillId="0" borderId="50" xfId="0" applyBorder="1"/>
    <xf numFmtId="0" fontId="0" fillId="0" borderId="66" xfId="0" applyBorder="1"/>
    <xf numFmtId="0" fontId="0" fillId="0" borderId="51" xfId="0" applyBorder="1"/>
    <xf numFmtId="0" fontId="0" fillId="0" borderId="73" xfId="0" applyBorder="1"/>
    <xf numFmtId="0" fontId="0" fillId="0" borderId="74" xfId="0" applyBorder="1"/>
    <xf numFmtId="0" fontId="0" fillId="0" borderId="75" xfId="0" applyBorder="1"/>
    <xf numFmtId="0" fontId="11" fillId="0" borderId="65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0" fillId="0" borderId="77" xfId="0" applyBorder="1"/>
    <xf numFmtId="0" fontId="0" fillId="0" borderId="78" xfId="0" applyBorder="1"/>
    <xf numFmtId="0" fontId="11" fillId="0" borderId="76" xfId="0" applyFont="1" applyBorder="1" applyAlignment="1">
      <alignment horizontal="center" vertical="center"/>
    </xf>
    <xf numFmtId="0" fontId="0" fillId="0" borderId="76" xfId="0" applyBorder="1" applyAlignment="1">
      <alignment vertical="center"/>
    </xf>
    <xf numFmtId="0" fontId="0" fillId="0" borderId="65" xfId="0" applyBorder="1"/>
    <xf numFmtId="0" fontId="0" fillId="0" borderId="79" xfId="0" applyBorder="1"/>
    <xf numFmtId="0" fontId="23" fillId="16" borderId="63" xfId="19" applyFill="1" applyBorder="1">
      <alignment horizontal="center"/>
    </xf>
    <xf numFmtId="0" fontId="23" fillId="9" borderId="63" xfId="19" applyFill="1" applyBorder="1">
      <alignment horizontal="center"/>
    </xf>
    <xf numFmtId="0" fontId="14" fillId="6" borderId="63" xfId="13" applyBorder="1" applyAlignment="1">
      <alignment horizontal="left" vertical="center"/>
    </xf>
    <xf numFmtId="0" fontId="11" fillId="0" borderId="48" xfId="0" applyFont="1" applyBorder="1" applyAlignment="1">
      <alignment horizontal="center" vertical="center"/>
    </xf>
    <xf numFmtId="0" fontId="14" fillId="0" borderId="27" xfId="12" applyFill="1" applyBorder="1" applyAlignment="1">
      <alignment vertical="center"/>
    </xf>
    <xf numFmtId="0" fontId="22" fillId="0" borderId="0" xfId="0" applyFont="1" applyAlignment="1">
      <alignment vertical="center"/>
    </xf>
    <xf numFmtId="0" fontId="14" fillId="0" borderId="27" xfId="19" applyFont="1" applyFill="1" applyBorder="1" applyAlignment="1"/>
    <xf numFmtId="0" fontId="14" fillId="0" borderId="28" xfId="19" applyFont="1" applyFill="1" applyBorder="1" applyAlignment="1"/>
    <xf numFmtId="0" fontId="14" fillId="0" borderId="0" xfId="16" applyFill="1" applyBorder="1" applyAlignment="1">
      <alignment vertical="center"/>
    </xf>
    <xf numFmtId="0" fontId="14" fillId="0" borderId="20" xfId="16" applyFill="1" applyBorder="1" applyAlignment="1">
      <alignment vertical="center"/>
    </xf>
    <xf numFmtId="0" fontId="24" fillId="0" borderId="24" xfId="19" applyFont="1" applyFill="1" applyBorder="1" applyAlignment="1">
      <alignment vertical="center"/>
    </xf>
    <xf numFmtId="0" fontId="24" fillId="0" borderId="0" xfId="19" applyFont="1" applyFill="1" applyBorder="1" applyAlignment="1">
      <alignment vertical="center"/>
    </xf>
    <xf numFmtId="0" fontId="14" fillId="0" borderId="26" xfId="19" applyFont="1" applyFill="1" applyBorder="1" applyAlignment="1"/>
    <xf numFmtId="0" fontId="0" fillId="0" borderId="23" xfId="0" applyBorder="1"/>
    <xf numFmtId="0" fontId="11" fillId="0" borderId="80" xfId="0" applyFont="1" applyBorder="1" applyAlignment="1">
      <alignment horizontal="center" vertical="center"/>
    </xf>
    <xf numFmtId="0" fontId="11" fillId="0" borderId="81" xfId="0" applyFont="1" applyBorder="1" applyAlignment="1">
      <alignment horizontal="center" vertical="center"/>
    </xf>
    <xf numFmtId="0" fontId="11" fillId="0" borderId="82" xfId="0" applyFont="1" applyBorder="1" applyAlignment="1">
      <alignment horizontal="center" vertical="center"/>
    </xf>
    <xf numFmtId="0" fontId="11" fillId="18" borderId="23" xfId="0" applyFont="1" applyFill="1" applyBorder="1" applyAlignment="1">
      <alignment horizontal="center" vertical="center"/>
    </xf>
    <xf numFmtId="0" fontId="25" fillId="0" borderId="0" xfId="12" applyFont="1" applyFill="1" applyBorder="1" applyAlignment="1">
      <alignment vertical="center"/>
    </xf>
    <xf numFmtId="0" fontId="11" fillId="0" borderId="84" xfId="0" applyFont="1" applyBorder="1" applyAlignment="1">
      <alignment horizontal="center" vertical="center"/>
    </xf>
    <xf numFmtId="0" fontId="0" fillId="0" borderId="84" xfId="0" applyBorder="1"/>
    <xf numFmtId="0" fontId="11" fillId="14" borderId="84" xfId="0" applyFont="1" applyFill="1" applyBorder="1" applyAlignment="1">
      <alignment horizontal="center" vertical="center"/>
    </xf>
    <xf numFmtId="0" fontId="11" fillId="0" borderId="85" xfId="0" applyFont="1" applyBorder="1" applyAlignment="1">
      <alignment horizontal="center" vertical="center"/>
    </xf>
    <xf numFmtId="0" fontId="0" fillId="0" borderId="76" xfId="0" applyBorder="1"/>
    <xf numFmtId="0" fontId="25" fillId="6" borderId="63" xfId="13" applyFont="1" applyBorder="1" applyAlignment="1">
      <alignment horizontal="left" vertical="center"/>
    </xf>
    <xf numFmtId="0" fontId="0" fillId="0" borderId="69" xfId="0" applyBorder="1"/>
    <xf numFmtId="0" fontId="0" fillId="0" borderId="67" xfId="0" applyBorder="1"/>
    <xf numFmtId="0" fontId="0" fillId="0" borderId="86" xfId="0" applyBorder="1"/>
    <xf numFmtId="0" fontId="14" fillId="0" borderId="24" xfId="16" applyFill="1" applyBorder="1" applyAlignment="1">
      <alignment vertical="center"/>
    </xf>
    <xf numFmtId="0" fontId="14" fillId="0" borderId="0" xfId="12" applyFill="1" applyBorder="1" applyAlignment="1">
      <alignment vertical="center"/>
    </xf>
    <xf numFmtId="0" fontId="14" fillId="0" borderId="20" xfId="12" applyFill="1" applyBorder="1" applyAlignment="1">
      <alignment vertical="center"/>
    </xf>
    <xf numFmtId="0" fontId="11" fillId="0" borderId="87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78" xfId="0" applyFont="1" applyBorder="1" applyAlignment="1">
      <alignment horizontal="center" vertical="center"/>
    </xf>
    <xf numFmtId="0" fontId="11" fillId="0" borderId="79" xfId="0" applyFont="1" applyBorder="1" applyAlignment="1">
      <alignment horizontal="center" vertical="center"/>
    </xf>
    <xf numFmtId="0" fontId="0" fillId="0" borderId="87" xfId="0" applyBorder="1" applyAlignment="1">
      <alignment vertical="center"/>
    </xf>
    <xf numFmtId="0" fontId="0" fillId="0" borderId="78" xfId="0" applyBorder="1" applyAlignment="1">
      <alignment vertical="center"/>
    </xf>
    <xf numFmtId="0" fontId="0" fillId="0" borderId="79" xfId="0" applyBorder="1" applyAlignment="1">
      <alignment vertical="center"/>
    </xf>
    <xf numFmtId="0" fontId="0" fillId="0" borderId="66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65" xfId="0" applyBorder="1" applyAlignment="1">
      <alignment vertical="center"/>
    </xf>
    <xf numFmtId="0" fontId="0" fillId="0" borderId="87" xfId="0" applyBorder="1"/>
    <xf numFmtId="0" fontId="0" fillId="0" borderId="88" xfId="0" applyBorder="1"/>
    <xf numFmtId="0" fontId="11" fillId="0" borderId="38" xfId="0" applyFont="1" applyBorder="1" applyAlignment="1">
      <alignment horizontal="center" vertical="center"/>
    </xf>
    <xf numFmtId="0" fontId="23" fillId="16" borderId="64" xfId="19" applyFill="1" applyBorder="1">
      <alignment horizontal="center"/>
    </xf>
    <xf numFmtId="0" fontId="23" fillId="9" borderId="62" xfId="19" applyFill="1" applyBorder="1">
      <alignment horizontal="center"/>
    </xf>
    <xf numFmtId="0" fontId="40" fillId="19" borderId="83" xfId="21" applyFont="1" applyAlignment="1">
      <alignment horizontal="left" vertical="center"/>
    </xf>
    <xf numFmtId="0" fontId="0" fillId="0" borderId="45" xfId="0" applyBorder="1"/>
    <xf numFmtId="0" fontId="0" fillId="0" borderId="45" xfId="0" applyBorder="1" applyAlignment="1">
      <alignment horizontal="center" vertical="center"/>
    </xf>
    <xf numFmtId="0" fontId="1" fillId="10" borderId="0" xfId="17" applyFont="1" applyBorder="1" applyAlignment="1">
      <alignment horizontal="left" wrapText="1"/>
    </xf>
    <xf numFmtId="0" fontId="0" fillId="0" borderId="0" xfId="0" applyFill="1"/>
    <xf numFmtId="0" fontId="0" fillId="0" borderId="54" xfId="0" applyFill="1" applyBorder="1" applyAlignment="1">
      <alignment horizontal="center"/>
    </xf>
    <xf numFmtId="0" fontId="0" fillId="0" borderId="55" xfId="0" applyFill="1" applyBorder="1" applyAlignment="1">
      <alignment horizontal="center"/>
    </xf>
    <xf numFmtId="0" fontId="0" fillId="0" borderId="56" xfId="0" applyFill="1" applyBorder="1" applyAlignment="1">
      <alignment horizontal="center"/>
    </xf>
    <xf numFmtId="0" fontId="0" fillId="0" borderId="57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58" xfId="0" applyFill="1" applyBorder="1" applyAlignment="1">
      <alignment horizontal="center"/>
    </xf>
    <xf numFmtId="0" fontId="1" fillId="0" borderId="57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58" xfId="0" applyFont="1" applyFill="1" applyBorder="1" applyAlignment="1">
      <alignment horizontal="center"/>
    </xf>
    <xf numFmtId="0" fontId="0" fillId="0" borderId="59" xfId="0" applyFill="1" applyBorder="1" applyAlignment="1">
      <alignment horizontal="center"/>
    </xf>
    <xf numFmtId="0" fontId="0" fillId="0" borderId="60" xfId="0" applyFill="1" applyBorder="1" applyAlignment="1">
      <alignment horizontal="center"/>
    </xf>
    <xf numFmtId="0" fontId="0" fillId="0" borderId="61" xfId="0" applyFill="1" applyBorder="1" applyAlignment="1">
      <alignment horizontal="center"/>
    </xf>
    <xf numFmtId="0" fontId="0" fillId="0" borderId="57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58" xfId="0" applyFill="1" applyBorder="1" applyAlignment="1">
      <alignment horizontal="center" vertical="center"/>
    </xf>
    <xf numFmtId="0" fontId="0" fillId="0" borderId="59" xfId="0" applyFill="1" applyBorder="1" applyAlignment="1">
      <alignment horizontal="center" vertical="center"/>
    </xf>
    <xf numFmtId="0" fontId="0" fillId="0" borderId="60" xfId="0" applyFill="1" applyBorder="1" applyAlignment="1">
      <alignment horizontal="center" vertical="center"/>
    </xf>
    <xf numFmtId="0" fontId="0" fillId="0" borderId="61" xfId="0" applyFill="1" applyBorder="1" applyAlignment="1">
      <alignment horizontal="center" vertical="center"/>
    </xf>
    <xf numFmtId="0" fontId="33" fillId="0" borderId="0" xfId="0" applyFont="1" applyFill="1"/>
    <xf numFmtId="0" fontId="5" fillId="0" borderId="0" xfId="0" applyFont="1" applyAlignment="1">
      <alignment horizontal="center"/>
    </xf>
    <xf numFmtId="2" fontId="5" fillId="0" borderId="0" xfId="0" applyNumberFormat="1" applyFont="1"/>
    <xf numFmtId="2" fontId="5" fillId="0" borderId="0" xfId="20" applyNumberFormat="1" applyFont="1" applyFill="1"/>
    <xf numFmtId="0" fontId="24" fillId="12" borderId="36" xfId="19" applyFont="1" applyBorder="1" applyAlignment="1">
      <alignment horizontal="center" vertical="center"/>
    </xf>
    <xf numFmtId="0" fontId="24" fillId="12" borderId="45" xfId="19" applyFont="1" applyBorder="1" applyAlignment="1">
      <alignment horizontal="center" vertical="center"/>
    </xf>
    <xf numFmtId="0" fontId="24" fillId="12" borderId="46" xfId="19" applyFont="1" applyBorder="1" applyAlignment="1">
      <alignment horizontal="center" vertical="center"/>
    </xf>
    <xf numFmtId="0" fontId="14" fillId="9" borderId="63" xfId="16" applyBorder="1" applyAlignment="1">
      <alignment horizontal="center" vertical="center"/>
    </xf>
    <xf numFmtId="0" fontId="23" fillId="12" borderId="63" xfId="19" applyBorder="1" applyAlignment="1">
      <alignment horizontal="center" vertical="center"/>
    </xf>
    <xf numFmtId="0" fontId="14" fillId="9" borderId="62" xfId="19" applyFont="1" applyFill="1" applyBorder="1" applyAlignment="1">
      <alignment horizontal="center" vertical="center"/>
    </xf>
    <xf numFmtId="0" fontId="14" fillId="9" borderId="63" xfId="19" applyFont="1" applyFill="1" applyBorder="1" applyAlignment="1">
      <alignment horizontal="center" vertical="center"/>
    </xf>
    <xf numFmtId="0" fontId="22" fillId="0" borderId="62" xfId="0" applyFont="1" applyBorder="1" applyAlignment="1">
      <alignment horizontal="center" vertical="center"/>
    </xf>
    <xf numFmtId="0" fontId="22" fillId="0" borderId="63" xfId="0" applyFont="1" applyBorder="1" applyAlignment="1">
      <alignment horizontal="center" vertical="center"/>
    </xf>
    <xf numFmtId="0" fontId="22" fillId="0" borderId="64" xfId="0" applyFont="1" applyBorder="1" applyAlignment="1">
      <alignment horizontal="center" vertical="center"/>
    </xf>
    <xf numFmtId="0" fontId="24" fillId="12" borderId="63" xfId="19" applyFont="1" applyBorder="1" applyAlignment="1">
      <alignment horizontal="center" vertical="center"/>
    </xf>
    <xf numFmtId="0" fontId="14" fillId="5" borderId="62" xfId="12" applyBorder="1" applyAlignment="1">
      <alignment horizontal="center" vertical="center"/>
    </xf>
    <xf numFmtId="0" fontId="14" fillId="5" borderId="63" xfId="12" applyBorder="1" applyAlignment="1">
      <alignment horizontal="center" vertical="center"/>
    </xf>
    <xf numFmtId="0" fontId="14" fillId="5" borderId="64" xfId="12" applyBorder="1" applyAlignment="1">
      <alignment horizontal="center" vertical="center"/>
    </xf>
    <xf numFmtId="0" fontId="24" fillId="12" borderId="62" xfId="19" applyFont="1" applyBorder="1" applyAlignment="1">
      <alignment horizontal="center" vertical="center"/>
    </xf>
    <xf numFmtId="0" fontId="24" fillId="12" borderId="64" xfId="19" applyFont="1" applyBorder="1" applyAlignment="1">
      <alignment horizontal="center" vertical="center"/>
    </xf>
    <xf numFmtId="0" fontId="23" fillId="12" borderId="62" xfId="19" applyBorder="1" applyAlignment="1">
      <alignment horizontal="center" vertical="center"/>
    </xf>
    <xf numFmtId="0" fontId="23" fillId="12" borderId="64" xfId="19" applyBorder="1" applyAlignment="1">
      <alignment horizontal="center" vertical="center"/>
    </xf>
    <xf numFmtId="0" fontId="14" fillId="8" borderId="63" xfId="15" applyBorder="1" applyAlignment="1">
      <alignment horizontal="center" vertical="center"/>
    </xf>
    <xf numFmtId="0" fontId="14" fillId="6" borderId="62" xfId="13" applyBorder="1" applyAlignment="1">
      <alignment horizontal="center" vertical="center"/>
    </xf>
    <xf numFmtId="0" fontId="14" fillId="6" borderId="63" xfId="13" applyBorder="1" applyAlignment="1">
      <alignment horizontal="center" vertical="center"/>
    </xf>
    <xf numFmtId="0" fontId="14" fillId="9" borderId="63" xfId="15" applyFill="1" applyBorder="1" applyAlignment="1">
      <alignment horizontal="center" vertical="center"/>
    </xf>
    <xf numFmtId="0" fontId="14" fillId="7" borderId="63" xfId="14" applyBorder="1" applyAlignment="1">
      <alignment horizontal="center" vertical="center"/>
    </xf>
    <xf numFmtId="0" fontId="14" fillId="7" borderId="83" xfId="14" applyAlignment="1">
      <alignment horizontal="center" vertical="center"/>
    </xf>
    <xf numFmtId="0" fontId="14" fillId="7" borderId="62" xfId="14" applyBorder="1" applyAlignment="1">
      <alignment horizontal="center" vertical="center"/>
    </xf>
    <xf numFmtId="0" fontId="14" fillId="7" borderId="64" xfId="14" applyBorder="1" applyAlignment="1">
      <alignment horizontal="center" vertical="center"/>
    </xf>
    <xf numFmtId="165" fontId="21" fillId="4" borderId="6" xfId="11" applyNumberFormat="1" applyFont="1" applyBorder="1" applyAlignment="1">
      <alignment horizontal="center" vertical="center"/>
    </xf>
    <xf numFmtId="165" fontId="21" fillId="4" borderId="4" xfId="11" applyNumberFormat="1" applyFont="1" applyBorder="1" applyAlignment="1">
      <alignment horizontal="center" vertical="center"/>
    </xf>
    <xf numFmtId="165" fontId="21" fillId="4" borderId="17" xfId="11" applyNumberFormat="1" applyFont="1" applyBorder="1" applyAlignment="1">
      <alignment horizontal="center" vertical="center"/>
    </xf>
    <xf numFmtId="165" fontId="21" fillId="4" borderId="7" xfId="11" applyNumberFormat="1" applyFont="1" applyBorder="1" applyAlignment="1">
      <alignment horizontal="center" vertical="center"/>
    </xf>
    <xf numFmtId="165" fontId="21" fillId="4" borderId="8" xfId="11" applyNumberFormat="1" applyFont="1" applyBorder="1" applyAlignment="1">
      <alignment horizontal="center" vertical="center"/>
    </xf>
    <xf numFmtId="165" fontId="21" fillId="4" borderId="18" xfId="11" applyNumberFormat="1" applyFont="1" applyBorder="1" applyAlignment="1">
      <alignment horizontal="center" vertical="center"/>
    </xf>
    <xf numFmtId="165" fontId="21" fillId="4" borderId="21" xfId="11" applyNumberFormat="1" applyFont="1" applyBorder="1" applyAlignment="1">
      <alignment horizontal="center" vertical="center"/>
    </xf>
    <xf numFmtId="165" fontId="21" fillId="4" borderId="22" xfId="11" applyNumberFormat="1" applyFont="1" applyBorder="1" applyAlignment="1">
      <alignment horizontal="center" vertical="center"/>
    </xf>
    <xf numFmtId="0" fontId="20" fillId="5" borderId="83" xfId="12" applyFont="1" applyAlignment="1">
      <alignment horizontal="center" vertical="center"/>
    </xf>
    <xf numFmtId="0" fontId="20" fillId="6" borderId="83" xfId="13" applyFont="1" applyAlignment="1">
      <alignment horizontal="center" vertical="center"/>
    </xf>
    <xf numFmtId="0" fontId="20" fillId="7" borderId="83" xfId="14" applyFont="1" applyAlignment="1">
      <alignment horizontal="center" vertical="center"/>
    </xf>
    <xf numFmtId="0" fontId="20" fillId="8" borderId="83" xfId="15" applyFont="1" applyAlignment="1">
      <alignment horizontal="center" vertical="center"/>
    </xf>
    <xf numFmtId="0" fontId="20" fillId="9" borderId="83" xfId="16" applyFont="1" applyAlignment="1">
      <alignment horizontal="center" vertical="center"/>
    </xf>
    <xf numFmtId="0" fontId="27" fillId="12" borderId="83" xfId="19" applyFont="1" applyAlignment="1">
      <alignment horizontal="center" vertical="center"/>
    </xf>
    <xf numFmtId="0" fontId="14" fillId="9" borderId="63" xfId="19" applyFont="1" applyFill="1" applyBorder="1" applyAlignment="1">
      <alignment horizontal="center"/>
    </xf>
    <xf numFmtId="0" fontId="14" fillId="9" borderId="62" xfId="19" applyFont="1" applyFill="1" applyBorder="1" applyAlignment="1">
      <alignment horizontal="center"/>
    </xf>
    <xf numFmtId="0" fontId="24" fillId="17" borderId="62" xfId="13" applyFont="1" applyFill="1" applyBorder="1" applyAlignment="1">
      <alignment horizontal="center" vertical="center"/>
    </xf>
    <xf numFmtId="0" fontId="24" fillId="17" borderId="63" xfId="13" applyFont="1" applyFill="1" applyBorder="1" applyAlignment="1">
      <alignment horizontal="center" vertical="center"/>
    </xf>
    <xf numFmtId="0" fontId="14" fillId="8" borderId="64" xfId="15" applyBorder="1" applyAlignment="1">
      <alignment horizontal="center" vertical="center"/>
    </xf>
    <xf numFmtId="0" fontId="25" fillId="7" borderId="63" xfId="14" applyFont="1" applyBorder="1" applyAlignment="1">
      <alignment horizontal="center" vertical="center"/>
    </xf>
    <xf numFmtId="0" fontId="25" fillId="7" borderId="64" xfId="14" applyFont="1" applyBorder="1" applyAlignment="1">
      <alignment horizontal="center" vertical="center"/>
    </xf>
    <xf numFmtId="0" fontId="14" fillId="8" borderId="62" xfId="15" applyBorder="1" applyAlignment="1">
      <alignment horizontal="center" vertical="center"/>
    </xf>
    <xf numFmtId="0" fontId="14" fillId="9" borderId="62" xfId="16" applyBorder="1" applyAlignment="1">
      <alignment horizontal="center" vertical="center"/>
    </xf>
    <xf numFmtId="0" fontId="29" fillId="13" borderId="16" xfId="0" applyFont="1" applyFill="1" applyBorder="1" applyAlignment="1">
      <alignment horizontal="center" vertical="center"/>
    </xf>
    <xf numFmtId="0" fontId="28" fillId="19" borderId="62" xfId="0" applyFont="1" applyFill="1" applyBorder="1" applyAlignment="1">
      <alignment horizontal="center" vertical="center"/>
    </xf>
    <xf numFmtId="0" fontId="28" fillId="19" borderId="63" xfId="0" applyFont="1" applyFill="1" applyBorder="1" applyAlignment="1">
      <alignment horizontal="center" vertical="center"/>
    </xf>
    <xf numFmtId="0" fontId="28" fillId="19" borderId="64" xfId="0" applyFont="1" applyFill="1" applyBorder="1" applyAlignment="1">
      <alignment horizontal="center" vertical="center"/>
    </xf>
    <xf numFmtId="0" fontId="29" fillId="19" borderId="62" xfId="0" applyFont="1" applyFill="1" applyBorder="1" applyAlignment="1">
      <alignment horizontal="center" vertical="center"/>
    </xf>
    <xf numFmtId="0" fontId="29" fillId="19" borderId="63" xfId="0" applyFont="1" applyFill="1" applyBorder="1" applyAlignment="1">
      <alignment horizontal="center" vertical="center"/>
    </xf>
    <xf numFmtId="0" fontId="29" fillId="19" borderId="64" xfId="0" applyFont="1" applyFill="1" applyBorder="1" applyAlignment="1">
      <alignment horizontal="center" vertical="center"/>
    </xf>
    <xf numFmtId="0" fontId="14" fillId="9" borderId="64" xfId="16" applyBorder="1" applyAlignment="1">
      <alignment horizontal="center" vertical="center"/>
    </xf>
    <xf numFmtId="165" fontId="21" fillId="4" borderId="20" xfId="11" applyNumberFormat="1" applyFont="1" applyBorder="1" applyAlignment="1">
      <alignment horizontal="center" vertical="center"/>
    </xf>
    <xf numFmtId="0" fontId="28" fillId="13" borderId="0" xfId="0" applyFont="1" applyFill="1" applyAlignment="1">
      <alignment horizontal="center" vertical="center"/>
    </xf>
    <xf numFmtId="0" fontId="33" fillId="0" borderId="0" xfId="0" applyFont="1" applyAlignment="1">
      <alignment horizontal="center"/>
    </xf>
  </cellXfs>
  <cellStyles count="22">
    <cellStyle name="20% — akcent 5" xfId="17" builtinId="46"/>
    <cellStyle name="60% — akcent 5" xfId="18" builtinId="48"/>
    <cellStyle name="Akcent 5" xfId="11" builtinId="45"/>
    <cellStyle name="Blok A" xfId="12" xr:uid="{00000000-0005-0000-0000-000003000000}"/>
    <cellStyle name="BLOK B" xfId="13" xr:uid="{00000000-0005-0000-0000-000004000000}"/>
    <cellStyle name="BLOK C" xfId="14" xr:uid="{00000000-0005-0000-0000-000005000000}"/>
    <cellStyle name="BLOK D" xfId="15" xr:uid="{00000000-0005-0000-0000-000006000000}"/>
    <cellStyle name="BLOK E" xfId="16" xr:uid="{00000000-0005-0000-0000-000007000000}"/>
    <cellStyle name="Data" xfId="9" xr:uid="{00000000-0005-0000-0000-000008000000}"/>
    <cellStyle name="Dziesiętny" xfId="4" builtinId="3" customBuiltin="1"/>
    <cellStyle name="Dziesiętny [0]" xfId="10" builtinId="6" customBuiltin="1"/>
    <cellStyle name="FAKULTETY" xfId="19" xr:uid="{00000000-0005-0000-0000-00000B000000}"/>
    <cellStyle name="Hiperłącze" xfId="1" builtinId="8" customBuiltin="1"/>
    <cellStyle name="Nagłówek 1" xfId="6" builtinId="16" customBuiltin="1"/>
    <cellStyle name="Nagłówek 2" xfId="7" builtinId="17" customBuiltin="1"/>
    <cellStyle name="Nagłówek 3" xfId="8" builtinId="18" customBuiltin="1"/>
    <cellStyle name="Normalny" xfId="0" builtinId="0"/>
    <cellStyle name="Praktyki" xfId="21" xr:uid="{00000000-0005-0000-0000-000011000000}"/>
    <cellStyle name="Procentowy" xfId="2" builtinId="5" customBuiltin="1"/>
    <cellStyle name="Tytuł" xfId="5" builtinId="15" customBuiltin="1"/>
    <cellStyle name="Zły" xfId="20" builtinId="27"/>
    <cellStyle name="zUkryty_tekst" xfId="3" xr:uid="{00000000-0005-0000-0000-000015000000}"/>
  </cellStyles>
  <dxfs count="703"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left" vertical="bottom" textRotation="0" wrapText="1" relativeIndent="1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18"/>
        <color theme="0"/>
        <name val="Calibri"/>
        <scheme val="minor"/>
      </font>
      <fill>
        <patternFill patternType="solid">
          <fgColor indexed="64"/>
          <bgColor theme="1" tint="0.249977111117893"/>
        </patternFill>
      </fill>
      <alignment horizontal="center" vertical="center" textRotation="0" wrapText="0" indent="0" justifyLastLine="0" shrinkToFit="0" readingOrder="0"/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9"/>
        </patternFill>
      </fill>
      <border>
        <left/>
        <right/>
        <top/>
        <bottom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2" tint="-9.9948118533890809E-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-0.24994659260841701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0"/>
        </top>
        <bottom style="thin">
          <color theme="0"/>
        </bottom>
      </border>
    </dxf>
    <dxf>
      <fill>
        <patternFill>
          <bgColor theme="7" tint="-0.24994659260841701"/>
        </patternFill>
      </fill>
      <border>
        <left style="thin">
          <color theme="7" tint="-0.24994659260841701"/>
        </left>
        <right style="thin">
          <color theme="7" tint="-0.24994659260841701"/>
        </right>
        <top style="thin">
          <color theme="0"/>
        </top>
        <bottom style="thin">
          <color theme="0"/>
        </bottom>
      </border>
    </dxf>
    <dxf>
      <fill>
        <patternFill>
          <bgColor theme="6"/>
        </patternFill>
      </fill>
      <border>
        <left style="thin">
          <color theme="6"/>
        </left>
        <right style="thin">
          <color theme="6"/>
        </right>
        <top style="thin">
          <color theme="0"/>
        </top>
        <bottom style="thin">
          <color theme="0"/>
        </bottom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left" vertical="bottom" textRotation="0" wrapText="1" relativeIndent="1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18"/>
        <color theme="0"/>
        <name val="Calibri"/>
        <scheme val="minor"/>
      </font>
      <fill>
        <patternFill patternType="solid">
          <fgColor indexed="64"/>
          <bgColor theme="1" tint="0.249977111117893"/>
        </patternFill>
      </fill>
      <alignment horizontal="center" vertical="center" textRotation="0" wrapText="0" indent="0" justifyLastLine="0" shrinkToFit="0" readingOrder="0"/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9"/>
        </patternFill>
      </fill>
      <border>
        <left/>
        <right/>
        <top/>
        <bottom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2" tint="-9.9948118533890809E-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-0.24994659260841701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0"/>
        </top>
        <bottom style="thin">
          <color theme="0"/>
        </bottom>
      </border>
    </dxf>
    <dxf>
      <fill>
        <patternFill>
          <bgColor theme="7" tint="-0.24994659260841701"/>
        </patternFill>
      </fill>
      <border>
        <left style="thin">
          <color theme="7" tint="-0.24994659260841701"/>
        </left>
        <right style="thin">
          <color theme="7" tint="-0.24994659260841701"/>
        </right>
        <top style="thin">
          <color theme="0"/>
        </top>
        <bottom style="thin">
          <color theme="0"/>
        </bottom>
      </border>
    </dxf>
    <dxf>
      <fill>
        <patternFill>
          <bgColor theme="6"/>
        </patternFill>
      </fill>
      <border>
        <left style="thin">
          <color theme="6"/>
        </left>
        <right style="thin">
          <color theme="6"/>
        </right>
        <top style="thin">
          <color theme="0"/>
        </top>
        <bottom style="thin">
          <color theme="0"/>
        </bottom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ill>
        <patternFill>
          <bgColor theme="9"/>
        </patternFill>
      </fill>
      <border>
        <left/>
        <right/>
        <top/>
        <bottom/>
      </border>
    </dxf>
    <dxf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ill>
        <patternFill>
          <bgColor theme="5"/>
        </patternFill>
      </fill>
      <border>
        <left/>
        <right/>
        <top/>
        <bottom/>
        <vertical/>
        <horizontal/>
      </border>
    </dxf>
    <dxf>
      <fill>
        <patternFill>
          <bgColor theme="6"/>
        </patternFill>
      </fill>
      <border>
        <left/>
        <right/>
        <top/>
        <bottom/>
      </border>
    </dxf>
    <dxf>
      <fill>
        <patternFill>
          <bgColor theme="7" tint="-0.24994659260841701"/>
        </patternFill>
      </fill>
      <border>
        <left/>
        <right/>
        <top/>
        <bottom/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</dxf>
    <dxf>
      <font>
        <b val="0"/>
        <i val="0"/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0"/>
      </font>
      <fill>
        <patternFill patternType="solid">
          <fgColor theme="4"/>
          <bgColor theme="4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border diagonalUp="0" diagonalDown="0">
        <left/>
        <right/>
        <top/>
        <bottom/>
        <vertical/>
        <horizontal/>
      </border>
    </dxf>
    <dxf>
      <fill>
        <patternFill>
          <bgColor theme="1" tint="0.24994659260841701"/>
        </patternFill>
      </fill>
    </dxf>
    <dxf>
      <fill>
        <patternFill patternType="solid">
          <fgColor indexed="64"/>
          <bgColor theme="1" tint="0.34998626667073579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fill>
        <patternFill>
          <bgColor theme="1" tint="0.34998626667073579"/>
        </patternFill>
      </fill>
      <border diagonalUp="0" diagonalDown="0">
        <left/>
        <right/>
        <top/>
        <bottom/>
        <vertical/>
        <horizontal/>
      </border>
    </dxf>
    <dxf>
      <font>
        <strike val="0"/>
        <color auto="1"/>
      </font>
      <border diagonalUp="0" diagonalDown="0">
        <left/>
        <right/>
        <top/>
        <bottom/>
        <vertical/>
        <horizontal/>
      </border>
    </dxf>
  </dxfs>
  <tableStyles count="2" defaultPivotStyle="PivotStyleLight16">
    <tableStyle name="Styl tabeli Gantta" pivot="0" count="4" xr9:uid="{00000000-0011-0000-FFFF-FFFF00000000}">
      <tableStyleElement type="wholeTable" dxfId="702"/>
      <tableStyleElement type="headerRow" dxfId="701"/>
      <tableStyleElement type="firstRowStripe" dxfId="700"/>
      <tableStyleElement type="secondRowStripe" dxfId="699"/>
    </tableStyle>
    <tableStyle name="ListaZadańDoWykonania" pivot="0" count="9" xr9:uid="{00000000-0011-0000-FFFF-FFFF01000000}">
      <tableStyleElement type="wholeTable" dxfId="698"/>
      <tableStyleElement type="headerRow" dxfId="697"/>
      <tableStyleElement type="totalRow" dxfId="696"/>
      <tableStyleElement type="firstColumn" dxfId="695"/>
      <tableStyleElement type="lastColumn" dxfId="694"/>
      <tableStyleElement type="firstRowStripe" dxfId="693"/>
      <tableStyleElement type="secondRowStripe" dxfId="692"/>
      <tableStyleElement type="firstColumnStripe" dxfId="691"/>
      <tableStyleElement type="secondColumnStripe" dxfId="69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000000"/>
      <color rgb="FFFF33CC"/>
      <color rgb="FFFF9933"/>
      <color rgb="FFC0C0C0"/>
      <color rgb="FFFF9999"/>
      <color rgb="FFFFFF99"/>
      <color rgb="FF215881"/>
      <color rgb="FF42648A"/>
      <color rgb="FF969696"/>
      <color rgb="FF427F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% Form kształcenia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Wykłady</c:v>
          </c:tx>
          <c:spPr>
            <a:ln w="25400" cap="rnd" cmpd="dbl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xVal>
            <c:numRef>
              <c:f>Semestry!$B$169:$B$178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Semestry!$C$169:$C$178</c:f>
              <c:numCache>
                <c:formatCode>0.00</c:formatCode>
                <c:ptCount val="10"/>
                <c:pt idx="0">
                  <c:v>22.73838630806846</c:v>
                </c:pt>
                <c:pt idx="1">
                  <c:v>19.024390243902438</c:v>
                </c:pt>
                <c:pt idx="2">
                  <c:v>24.875621890547265</c:v>
                </c:pt>
                <c:pt idx="3">
                  <c:v>29.239766081871345</c:v>
                </c:pt>
                <c:pt idx="4">
                  <c:v>13.300492610837439</c:v>
                </c:pt>
                <c:pt idx="5">
                  <c:v>29.55665024630542</c:v>
                </c:pt>
                <c:pt idx="6">
                  <c:v>12.01923076923077</c:v>
                </c:pt>
                <c:pt idx="7">
                  <c:v>9.3596059113300498</c:v>
                </c:pt>
                <c:pt idx="8">
                  <c:v>13.612565445026178</c:v>
                </c:pt>
                <c:pt idx="9">
                  <c:v>3.7037037037037033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986-4831-B265-56E74A9BE8D9}"/>
            </c:ext>
          </c:extLst>
        </c:ser>
        <c:ser>
          <c:idx val="1"/>
          <c:order val="1"/>
          <c:tx>
            <c:v>Seminaria</c:v>
          </c:tx>
          <c:spPr>
            <a:ln w="25400" cap="rnd" cmpd="dbl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Semestry!$B$169:$B$178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Semestry!$D$169:$D$178</c:f>
              <c:numCache>
                <c:formatCode>0.00</c:formatCode>
                <c:ptCount val="10"/>
                <c:pt idx="0">
                  <c:v>30.806845965770169</c:v>
                </c:pt>
                <c:pt idx="1">
                  <c:v>21.951219512195124</c:v>
                </c:pt>
                <c:pt idx="2">
                  <c:v>21.144278606965177</c:v>
                </c:pt>
                <c:pt idx="3">
                  <c:v>26.608187134502927</c:v>
                </c:pt>
                <c:pt idx="4">
                  <c:v>53.448275862068961</c:v>
                </c:pt>
                <c:pt idx="5">
                  <c:v>23.645320197044335</c:v>
                </c:pt>
                <c:pt idx="6">
                  <c:v>40.384615384615387</c:v>
                </c:pt>
                <c:pt idx="7">
                  <c:v>56.403940886699509</c:v>
                </c:pt>
                <c:pt idx="8">
                  <c:v>49.214659685863879</c:v>
                </c:pt>
                <c:pt idx="9">
                  <c:v>3.7037037037037033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986-4831-B265-56E74A9BE8D9}"/>
            </c:ext>
          </c:extLst>
        </c:ser>
        <c:ser>
          <c:idx val="2"/>
          <c:order val="2"/>
          <c:tx>
            <c:v>Ćwiczenia</c:v>
          </c:tx>
          <c:spPr>
            <a:ln w="25400" cap="rnd" cmpd="dbl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Semestry!$B$169:$B$178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Semestry!$E$169:$E$178</c:f>
              <c:numCache>
                <c:formatCode>0.00</c:formatCode>
                <c:ptCount val="10"/>
                <c:pt idx="0">
                  <c:v>46.454767726161364</c:v>
                </c:pt>
                <c:pt idx="1">
                  <c:v>59.024390243902438</c:v>
                </c:pt>
                <c:pt idx="2">
                  <c:v>53.980099502487569</c:v>
                </c:pt>
                <c:pt idx="3">
                  <c:v>44.152046783625728</c:v>
                </c:pt>
                <c:pt idx="4">
                  <c:v>33.251231527093594</c:v>
                </c:pt>
                <c:pt idx="5">
                  <c:v>46.798029556650242</c:v>
                </c:pt>
                <c:pt idx="6">
                  <c:v>47.596153846153847</c:v>
                </c:pt>
                <c:pt idx="7">
                  <c:v>34.236453201970448</c:v>
                </c:pt>
                <c:pt idx="8">
                  <c:v>37.172774869109951</c:v>
                </c:pt>
                <c:pt idx="9">
                  <c:v>92.592592592592595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986-4831-B265-56E74A9BE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177864"/>
        <c:axId val="250176296"/>
      </c:scatterChart>
      <c:valAx>
        <c:axId val="250177864"/>
        <c:scaling>
          <c:orientation val="minMax"/>
          <c:max val="10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Semestr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50176296"/>
        <c:crosses val="autoZero"/>
        <c:crossBetween val="midCat"/>
        <c:majorUnit val="1"/>
      </c:valAx>
      <c:valAx>
        <c:axId val="250176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% Zajęć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501778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% Samokształcenia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% samokształcenia</c:v>
          </c:tx>
          <c:spPr>
            <a:ln w="25400" cap="rnd" cmpd="dbl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5"/>
                </a:solidFill>
              </a:ln>
              <a:effectLst/>
            </c:spPr>
          </c:marker>
          <c:yVal>
            <c:numRef>
              <c:f>Semestry!$H$169:$H$178</c:f>
              <c:numCache>
                <c:formatCode>0.00</c:formatCode>
                <c:ptCount val="10"/>
                <c:pt idx="0">
                  <c:v>40.90267983074753</c:v>
                </c:pt>
                <c:pt idx="1">
                  <c:v>40.425531914893611</c:v>
                </c:pt>
                <c:pt idx="2">
                  <c:v>40.444444444444443</c:v>
                </c:pt>
                <c:pt idx="3">
                  <c:v>40.521739130434781</c:v>
                </c:pt>
                <c:pt idx="4">
                  <c:v>39.851851851851848</c:v>
                </c:pt>
                <c:pt idx="5">
                  <c:v>27.500000000000004</c:v>
                </c:pt>
                <c:pt idx="6">
                  <c:v>38.82352941176471</c:v>
                </c:pt>
                <c:pt idx="7">
                  <c:v>26.226415094339622</c:v>
                </c:pt>
                <c:pt idx="8">
                  <c:v>42.121212121212118</c:v>
                </c:pt>
                <c:pt idx="9">
                  <c:v>26.36363636363636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986-4831-B265-56E74A9BE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176688"/>
        <c:axId val="250178648"/>
      </c:scatterChart>
      <c:valAx>
        <c:axId val="250176688"/>
        <c:scaling>
          <c:orientation val="minMax"/>
          <c:max val="10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Semestr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50178648"/>
        <c:crosses val="autoZero"/>
        <c:crossBetween val="midCat"/>
        <c:majorUnit val="1"/>
      </c:valAx>
      <c:valAx>
        <c:axId val="250178648"/>
        <c:scaling>
          <c:orientation val="minMax"/>
          <c:max val="45"/>
          <c:min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% godzin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501766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% udział form kształcenia cykl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E06-47F0-952D-926E9DDDD0B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E06-47F0-952D-926E9DDDD0B1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E06-47F0-952D-926E9DDDD0B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E06-47F0-952D-926E9DDDD0B1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E06-47F0-952D-926E9DDDD0B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'[1]Formy kształcenia'!$A$26:$A$30</c:f>
              <c:strCache>
                <c:ptCount val="5"/>
                <c:pt idx="0">
                  <c:v>Wykłady</c:v>
                </c:pt>
                <c:pt idx="1">
                  <c:v>Seminaria</c:v>
                </c:pt>
                <c:pt idx="2">
                  <c:v>Ćwiczenia</c:v>
                </c:pt>
                <c:pt idx="3">
                  <c:v>Praca mgr.</c:v>
                </c:pt>
                <c:pt idx="4">
                  <c:v>Praktyki</c:v>
                </c:pt>
              </c:strCache>
            </c:strRef>
          </c:cat>
          <c:val>
            <c:numRef>
              <c:f>'[1]Formy kształcenia'!$B$26:$B$30</c:f>
              <c:numCache>
                <c:formatCode>General</c:formatCode>
                <c:ptCount val="5"/>
                <c:pt idx="0">
                  <c:v>752</c:v>
                </c:pt>
                <c:pt idx="1">
                  <c:v>716</c:v>
                </c:pt>
                <c:pt idx="2">
                  <c:v>2177</c:v>
                </c:pt>
                <c:pt idx="3">
                  <c:v>375</c:v>
                </c:pt>
                <c:pt idx="4">
                  <c:v>1280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E06-47F0-952D-926E9DDDD0B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800" b="1" i="0" u="none" strike="noStrike" kern="1200" baseline="0">
                <a:solidFill>
                  <a:srgbClr val="000000">
                    <a:lumMod val="75000"/>
                    <a:lumOff val="25000"/>
                  </a:srgbClr>
                </a:solidFill>
              </a:rPr>
              <a:t>% udział form kształcenia cykl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E06-47F0-952D-926E9DDDD0B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E06-47F0-952D-926E9DDDD0B1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E06-47F0-952D-926E9DDDD0B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E06-47F0-952D-926E9DDDD0B1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E06-47F0-952D-926E9DDDD0B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'Formy kształcenia'!$A$36:$A$40</c:f>
              <c:strCache>
                <c:ptCount val="5"/>
                <c:pt idx="0">
                  <c:v>Wykłady</c:v>
                </c:pt>
                <c:pt idx="1">
                  <c:v>Seminaria</c:v>
                </c:pt>
                <c:pt idx="2">
                  <c:v>Ćwiczenia</c:v>
                </c:pt>
                <c:pt idx="3">
                  <c:v>Praca mgr.</c:v>
                </c:pt>
                <c:pt idx="4">
                  <c:v>Praktyki</c:v>
                </c:pt>
              </c:strCache>
            </c:strRef>
          </c:cat>
          <c:val>
            <c:numRef>
              <c:f>'Formy kształcenia'!$B$36:$B$40</c:f>
              <c:numCache>
                <c:formatCode>General</c:formatCode>
                <c:ptCount val="5"/>
                <c:pt idx="0">
                  <c:v>722</c:v>
                </c:pt>
                <c:pt idx="1">
                  <c:v>1319</c:v>
                </c:pt>
                <c:pt idx="2">
                  <c:v>1604</c:v>
                </c:pt>
                <c:pt idx="3">
                  <c:v>375</c:v>
                </c:pt>
                <c:pt idx="4">
                  <c:v>1280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E06-47F0-952D-926E9DDDD0B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Tytuł wykresu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rgbClr val="FF0000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'Formy kształcenia'!$A$3:$A$14</c:f>
              <c:strCache>
                <c:ptCount val="12"/>
                <c:pt idx="0">
                  <c:v>A</c:v>
                </c:pt>
                <c:pt idx="1">
                  <c:v>A*</c:v>
                </c:pt>
                <c:pt idx="2">
                  <c:v>B</c:v>
                </c:pt>
                <c:pt idx="3">
                  <c:v>B*</c:v>
                </c:pt>
                <c:pt idx="4">
                  <c:v>C</c:v>
                </c:pt>
                <c:pt idx="5">
                  <c:v>C*</c:v>
                </c:pt>
                <c:pt idx="6">
                  <c:v>D</c:v>
                </c:pt>
                <c:pt idx="7">
                  <c:v>D*</c:v>
                </c:pt>
                <c:pt idx="8">
                  <c:v>E</c:v>
                </c:pt>
                <c:pt idx="9">
                  <c:v>E*</c:v>
                </c:pt>
                <c:pt idx="10">
                  <c:v>U</c:v>
                </c:pt>
                <c:pt idx="11">
                  <c:v>U*</c:v>
                </c:pt>
              </c:strCache>
            </c:strRef>
          </c:cat>
          <c:val>
            <c:numRef>
              <c:f>'Formy kształcenia'!$B$3:$B$14</c:f>
              <c:numCache>
                <c:formatCode>General</c:formatCode>
                <c:ptCount val="12"/>
                <c:pt idx="0">
                  <c:v>177</c:v>
                </c:pt>
                <c:pt idx="1">
                  <c:v>177</c:v>
                </c:pt>
                <c:pt idx="2">
                  <c:v>95</c:v>
                </c:pt>
                <c:pt idx="3">
                  <c:v>95</c:v>
                </c:pt>
                <c:pt idx="4">
                  <c:v>210</c:v>
                </c:pt>
                <c:pt idx="5">
                  <c:v>210</c:v>
                </c:pt>
                <c:pt idx="6">
                  <c:v>160</c:v>
                </c:pt>
                <c:pt idx="7">
                  <c:v>145</c:v>
                </c:pt>
                <c:pt idx="8">
                  <c:v>55</c:v>
                </c:pt>
                <c:pt idx="9">
                  <c:v>55</c:v>
                </c:pt>
                <c:pt idx="10">
                  <c:v>55</c:v>
                </c:pt>
                <c:pt idx="11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FB-4B19-A475-F63B26E2DFFA}"/>
            </c:ext>
          </c:extLst>
        </c:ser>
        <c:ser>
          <c:idx val="1"/>
          <c:order val="1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'Formy kształcenia'!$A$3:$A$14</c:f>
              <c:strCache>
                <c:ptCount val="12"/>
                <c:pt idx="0">
                  <c:v>A</c:v>
                </c:pt>
                <c:pt idx="1">
                  <c:v>A*</c:v>
                </c:pt>
                <c:pt idx="2">
                  <c:v>B</c:v>
                </c:pt>
                <c:pt idx="3">
                  <c:v>B*</c:v>
                </c:pt>
                <c:pt idx="4">
                  <c:v>C</c:v>
                </c:pt>
                <c:pt idx="5">
                  <c:v>C*</c:v>
                </c:pt>
                <c:pt idx="6">
                  <c:v>D</c:v>
                </c:pt>
                <c:pt idx="7">
                  <c:v>D*</c:v>
                </c:pt>
                <c:pt idx="8">
                  <c:v>E</c:v>
                </c:pt>
                <c:pt idx="9">
                  <c:v>E*</c:v>
                </c:pt>
                <c:pt idx="10">
                  <c:v>U</c:v>
                </c:pt>
                <c:pt idx="11">
                  <c:v>U*</c:v>
                </c:pt>
              </c:strCache>
            </c:strRef>
          </c:cat>
          <c:val>
            <c:numRef>
              <c:f>'Formy kształcenia'!$C$3:$C$14</c:f>
              <c:numCache>
                <c:formatCode>General</c:formatCode>
                <c:ptCount val="12"/>
                <c:pt idx="0">
                  <c:v>36</c:v>
                </c:pt>
                <c:pt idx="1">
                  <c:v>186</c:v>
                </c:pt>
                <c:pt idx="2">
                  <c:v>10</c:v>
                </c:pt>
                <c:pt idx="3">
                  <c:v>85</c:v>
                </c:pt>
                <c:pt idx="4">
                  <c:v>40</c:v>
                </c:pt>
                <c:pt idx="5">
                  <c:v>170</c:v>
                </c:pt>
                <c:pt idx="6">
                  <c:v>109</c:v>
                </c:pt>
                <c:pt idx="7">
                  <c:v>273</c:v>
                </c:pt>
                <c:pt idx="8">
                  <c:v>160</c:v>
                </c:pt>
                <c:pt idx="9">
                  <c:v>215</c:v>
                </c:pt>
                <c:pt idx="10">
                  <c:v>361</c:v>
                </c:pt>
                <c:pt idx="11">
                  <c:v>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FB-4B19-A475-F63B26E2DFFA}"/>
            </c:ext>
          </c:extLst>
        </c:ser>
        <c:ser>
          <c:idx val="2"/>
          <c:order val="2"/>
          <c:spPr>
            <a:solidFill>
              <a:srgbClr val="FFC000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'Formy kształcenia'!$A$3:$A$14</c:f>
              <c:strCache>
                <c:ptCount val="12"/>
                <c:pt idx="0">
                  <c:v>A</c:v>
                </c:pt>
                <c:pt idx="1">
                  <c:v>A*</c:v>
                </c:pt>
                <c:pt idx="2">
                  <c:v>B</c:v>
                </c:pt>
                <c:pt idx="3">
                  <c:v>B*</c:v>
                </c:pt>
                <c:pt idx="4">
                  <c:v>C</c:v>
                </c:pt>
                <c:pt idx="5">
                  <c:v>C*</c:v>
                </c:pt>
                <c:pt idx="6">
                  <c:v>D</c:v>
                </c:pt>
                <c:pt idx="7">
                  <c:v>D*</c:v>
                </c:pt>
                <c:pt idx="8">
                  <c:v>E</c:v>
                </c:pt>
                <c:pt idx="9">
                  <c:v>E*</c:v>
                </c:pt>
                <c:pt idx="10">
                  <c:v>U</c:v>
                </c:pt>
                <c:pt idx="11">
                  <c:v>U*</c:v>
                </c:pt>
              </c:strCache>
            </c:strRef>
          </c:cat>
          <c:val>
            <c:numRef>
              <c:f>'Formy kształcenia'!$D$3:$D$14</c:f>
              <c:numCache>
                <c:formatCode>General</c:formatCode>
                <c:ptCount val="12"/>
                <c:pt idx="0">
                  <c:v>417</c:v>
                </c:pt>
                <c:pt idx="1">
                  <c:v>267</c:v>
                </c:pt>
                <c:pt idx="2">
                  <c:v>415</c:v>
                </c:pt>
                <c:pt idx="3">
                  <c:v>340</c:v>
                </c:pt>
                <c:pt idx="4">
                  <c:v>590</c:v>
                </c:pt>
                <c:pt idx="5">
                  <c:v>460</c:v>
                </c:pt>
                <c:pt idx="6">
                  <c:v>261</c:v>
                </c:pt>
                <c:pt idx="7">
                  <c:v>112</c:v>
                </c:pt>
                <c:pt idx="8">
                  <c:v>420</c:v>
                </c:pt>
                <c:pt idx="9">
                  <c:v>365</c:v>
                </c:pt>
                <c:pt idx="10">
                  <c:v>74</c:v>
                </c:pt>
                <c:pt idx="11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FB-4B19-A475-F63B26E2DFF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92689784"/>
        <c:axId val="492688608"/>
      </c:barChart>
      <c:catAx>
        <c:axId val="4926897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92688608"/>
        <c:crosses val="autoZero"/>
        <c:auto val="1"/>
        <c:lblAlgn val="l"/>
        <c:lblOffset val="100"/>
        <c:noMultiLvlLbl val="0"/>
      </c:catAx>
      <c:valAx>
        <c:axId val="492688608"/>
        <c:scaling>
          <c:orientation val="minMax"/>
        </c:scaling>
        <c:delete val="1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92689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206</xdr:row>
      <xdr:rowOff>71437</xdr:rowOff>
    </xdr:from>
    <xdr:to>
      <xdr:col>8</xdr:col>
      <xdr:colOff>361950</xdr:colOff>
      <xdr:row>220</xdr:row>
      <xdr:rowOff>147637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4337D8D7-E30C-44A5-A1D7-037A3C7CDE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104775</xdr:colOff>
      <xdr:row>225</xdr:row>
      <xdr:rowOff>157162</xdr:rowOff>
    </xdr:from>
    <xdr:to>
      <xdr:col>8</xdr:col>
      <xdr:colOff>381000</xdr:colOff>
      <xdr:row>240</xdr:row>
      <xdr:rowOff>42862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AE7141B5-3328-407E-A1D3-2920ADBC31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24</xdr:row>
      <xdr:rowOff>171450</xdr:rowOff>
    </xdr:from>
    <xdr:to>
      <xdr:col>10</xdr:col>
      <xdr:colOff>495300</xdr:colOff>
      <xdr:row>39</xdr:row>
      <xdr:rowOff>171450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771EF630-EA77-4E31-9BA2-E7879D72E1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15240</xdr:colOff>
      <xdr:row>24</xdr:row>
      <xdr:rowOff>171450</xdr:rowOff>
    </xdr:from>
    <xdr:to>
      <xdr:col>18</xdr:col>
      <xdr:colOff>320040</xdr:colOff>
      <xdr:row>39</xdr:row>
      <xdr:rowOff>171450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id="{422125A1-F8FD-D95F-11F3-C314665789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381000</xdr:colOff>
      <xdr:row>1</xdr:row>
      <xdr:rowOff>11430</xdr:rowOff>
    </xdr:from>
    <xdr:to>
      <xdr:col>16</xdr:col>
      <xdr:colOff>22860</xdr:colOff>
      <xdr:row>21</xdr:row>
      <xdr:rowOff>83820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89F0AB7F-1050-4771-0CC6-EDBEA71BDD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Farmacjazmiany/Shared%20Documents/General/Standard%20z%20roku%2025/Projekt%20macierz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modelowy godz."/>
      <sheetName val="Plan modelowy ECTS"/>
      <sheetName val="Wyliczenia godz."/>
      <sheetName val="Semestry"/>
      <sheetName val="Weryfikacja"/>
      <sheetName val="Blok A"/>
      <sheetName val="Blok B"/>
      <sheetName val="Blok C"/>
      <sheetName val="Blok D"/>
      <sheetName val="Blok E"/>
      <sheetName val="Blok F"/>
      <sheetName val="Kompetencje"/>
      <sheetName val="Ilość efektów"/>
      <sheetName val="Godziny przedmiotów"/>
      <sheetName val="Statystki przedmiotów"/>
      <sheetName val="Egzaminy"/>
      <sheetName val="Godziny - zmiany"/>
      <sheetName val="Ruchy przedmiotów"/>
      <sheetName val="Formy kształcenia"/>
      <sheetName val="Reparacje"/>
      <sheetName val="ECTSy do macierzy"/>
      <sheetName val="Do pró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6">
          <cell r="A26" t="str">
            <v>Wykłady</v>
          </cell>
          <cell r="B26">
            <v>752</v>
          </cell>
        </row>
        <row r="27">
          <cell r="A27" t="str">
            <v>Seminaria</v>
          </cell>
          <cell r="B27">
            <v>716</v>
          </cell>
        </row>
        <row r="28">
          <cell r="A28" t="str">
            <v>Ćwiczenia</v>
          </cell>
          <cell r="B28">
            <v>2177</v>
          </cell>
        </row>
        <row r="29">
          <cell r="A29" t="str">
            <v>Praca mgr.</v>
          </cell>
          <cell r="B29">
            <v>375</v>
          </cell>
        </row>
        <row r="30">
          <cell r="A30" t="str">
            <v>Praktyki</v>
          </cell>
          <cell r="B30">
            <v>1280</v>
          </cell>
        </row>
      </sheetData>
      <sheetData sheetId="19"/>
      <sheetData sheetId="20"/>
      <sheetData sheetId="2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Punkty_kontrolne43523" displayName="Punkty_kontrolne43523" ref="A7:A35" totalsRowShown="0" headerRowDxfId="347" dataDxfId="346">
  <autoFilter ref="A7:A35" xr:uid="{00000000-0009-0000-0100-000002000000}"/>
  <tableColumns count="1">
    <tableColumn id="1" xr3:uid="{00000000-0010-0000-0000-000001000000}" name="Moduły nt. leku" dataDxfId="345"/>
  </tableColumns>
  <tableStyleInfo name="ListaZadańDoWykonania" showFirstColumn="1" showLastColumn="0" showRowStripes="1" showColumnStripes="0"/>
  <extLst>
    <ext xmlns:x14="http://schemas.microsoft.com/office/spreadsheetml/2009/9/main" uri="{504A1905-F514-4f6f-8877-14C23A59335A}">
      <x14:table altTextSummary="Wprowadź Informacje o projekcie w tej tabeli. Wprowadź opis punktu kontrolnego dla fazy, zadania, działania itp., w kolumnie poniżej Opisu. Wybierz kategorię w kolumnie Kategoria. Przypisz element do kogoś w kolumnie Przypisano do. Aktualizuj postęp i obserwuj automatyczne aktualizowanie pasków danych w kolumnie Postęp. Wprowadź datę rozpoczęcia w kolumnie Rozpoczęcie i liczbę dni w kolumnie Liczba dni. Dane wykresu Gantta w komórkach od J9 do BM 34 będą automatycznie aktualizowane. Dodaj nowe wiersze do tabeli, aby dodać więcej zadań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Punkty_kontrolne435232" displayName="Punkty_kontrolne435232" ref="A7:A35" totalsRowShown="0" headerRowDxfId="2" dataDxfId="1">
  <autoFilter ref="A7:A35" xr:uid="{00000000-0009-0000-0100-000001000000}"/>
  <tableColumns count="1">
    <tableColumn id="1" xr3:uid="{00000000-0010-0000-0100-000001000000}" name="Moduły nt. leku" dataDxfId="0"/>
  </tableColumns>
  <tableStyleInfo name="ListaZadańDoWykonania" showFirstColumn="1" showLastColumn="0" showRowStripes="1" showColumnStripes="0"/>
  <extLst>
    <ext xmlns:x14="http://schemas.microsoft.com/office/spreadsheetml/2009/9/main" uri="{504A1905-F514-4f6f-8877-14C23A59335A}">
      <x14:table altTextSummary="Wprowadź Informacje o projekcie w tej tabeli. Wprowadź opis punktu kontrolnego dla fazy, zadania, działania itp., w kolumnie poniżej Opisu. Wybierz kategorię w kolumnie Kategoria. Przypisz element do kogoś w kolumnie Przypisano do. Aktualizuj postęp i obserwuj automatyczne aktualizowanie pasków danych w kolumnie Postęp. Wprowadź datę rozpoczęcia w kolumnie Rozpoczęcie i liczbę dni w kolumnie Liczba dni. Dane wykresu Gantta w komórkach od J9 do BM 34 będą automatycznie aktualizowane. Dodaj nowe wiersze do tabeli, aby dodać więcej zadań."/>
    </ext>
  </extLst>
</table>
</file>

<file path=xl/theme/theme1.xml><?xml version="1.0" encoding="utf-8"?>
<a:theme xmlns:a="http://schemas.openxmlformats.org/drawingml/2006/main" name="Attitude">
  <a:themeElements>
    <a:clrScheme name="Custom 60">
      <a:dk1>
        <a:srgbClr val="000000"/>
      </a:dk1>
      <a:lt1>
        <a:sysClr val="window" lastClr="FFFFFF"/>
      </a:lt1>
      <a:dk2>
        <a:srgbClr val="8439BD"/>
      </a:dk2>
      <a:lt2>
        <a:srgbClr val="FFFFFF"/>
      </a:lt2>
      <a:accent1>
        <a:srgbClr val="0EABB7"/>
      </a:accent1>
      <a:accent2>
        <a:srgbClr val="4868E5"/>
      </a:accent2>
      <a:accent3>
        <a:srgbClr val="20A472"/>
      </a:accent3>
      <a:accent4>
        <a:srgbClr val="B13DC8"/>
      </a:accent4>
      <a:accent5>
        <a:srgbClr val="172DA6"/>
      </a:accent5>
      <a:accent6>
        <a:srgbClr val="00B0F0"/>
      </a:accent6>
      <a:hlink>
        <a:srgbClr val="00B0F0"/>
      </a:hlink>
      <a:folHlink>
        <a:srgbClr val="B036B3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Custom 60">
    <a:dk1>
      <a:srgbClr val="000000"/>
    </a:dk1>
    <a:lt1>
      <a:sysClr val="window" lastClr="FFFFFF"/>
    </a:lt1>
    <a:dk2>
      <a:srgbClr val="8439BD"/>
    </a:dk2>
    <a:lt2>
      <a:srgbClr val="FFFFFF"/>
    </a:lt2>
    <a:accent1>
      <a:srgbClr val="0EABB7"/>
    </a:accent1>
    <a:accent2>
      <a:srgbClr val="4868E5"/>
    </a:accent2>
    <a:accent3>
      <a:srgbClr val="20A472"/>
    </a:accent3>
    <a:accent4>
      <a:srgbClr val="B13DC8"/>
    </a:accent4>
    <a:accent5>
      <a:srgbClr val="172DA6"/>
    </a:accent5>
    <a:accent6>
      <a:srgbClr val="00B0F0"/>
    </a:accent6>
    <a:hlink>
      <a:srgbClr val="00B0F0"/>
    </a:hlink>
    <a:folHlink>
      <a:srgbClr val="B036B3"/>
    </a:folHlink>
  </a:clrScheme>
  <a:fontScheme name="Calibri">
    <a:maj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Custom 60">
    <a:dk1>
      <a:srgbClr val="000000"/>
    </a:dk1>
    <a:lt1>
      <a:sysClr val="window" lastClr="FFFFFF"/>
    </a:lt1>
    <a:dk2>
      <a:srgbClr val="8439BD"/>
    </a:dk2>
    <a:lt2>
      <a:srgbClr val="FFFFFF"/>
    </a:lt2>
    <a:accent1>
      <a:srgbClr val="0EABB7"/>
    </a:accent1>
    <a:accent2>
      <a:srgbClr val="4868E5"/>
    </a:accent2>
    <a:accent3>
      <a:srgbClr val="20A472"/>
    </a:accent3>
    <a:accent4>
      <a:srgbClr val="B13DC8"/>
    </a:accent4>
    <a:accent5>
      <a:srgbClr val="172DA6"/>
    </a:accent5>
    <a:accent6>
      <a:srgbClr val="00B0F0"/>
    </a:accent6>
    <a:hlink>
      <a:srgbClr val="00B0F0"/>
    </a:hlink>
    <a:folHlink>
      <a:srgbClr val="B036B3"/>
    </a:folHlink>
  </a:clrScheme>
  <a:fontScheme name="Calibri">
    <a:maj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Custom 60">
    <a:dk1>
      <a:srgbClr val="000000"/>
    </a:dk1>
    <a:lt1>
      <a:sysClr val="window" lastClr="FFFFFF"/>
    </a:lt1>
    <a:dk2>
      <a:srgbClr val="8439BD"/>
    </a:dk2>
    <a:lt2>
      <a:srgbClr val="FFFFFF"/>
    </a:lt2>
    <a:accent1>
      <a:srgbClr val="0EABB7"/>
    </a:accent1>
    <a:accent2>
      <a:srgbClr val="4868E5"/>
    </a:accent2>
    <a:accent3>
      <a:srgbClr val="20A472"/>
    </a:accent3>
    <a:accent4>
      <a:srgbClr val="B13DC8"/>
    </a:accent4>
    <a:accent5>
      <a:srgbClr val="172DA6"/>
    </a:accent5>
    <a:accent6>
      <a:srgbClr val="00B0F0"/>
    </a:accent6>
    <a:hlink>
      <a:srgbClr val="00B0F0"/>
    </a:hlink>
    <a:folHlink>
      <a:srgbClr val="B036B3"/>
    </a:folHlink>
  </a:clrScheme>
  <a:fontScheme name="Calibri">
    <a:maj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36"/>
  <sheetViews>
    <sheetView zoomScale="55" zoomScaleNormal="55" workbookViewId="0">
      <selection activeCell="BT19" sqref="BT19"/>
    </sheetView>
  </sheetViews>
  <sheetFormatPr defaultRowHeight="15" x14ac:dyDescent="0.25"/>
  <cols>
    <col min="1" max="1" width="32.85546875" customWidth="1"/>
    <col min="2" max="7" width="5.7109375" customWidth="1"/>
    <col min="8" max="8" width="7.28515625" customWidth="1"/>
    <col min="9" max="25" width="5.7109375" customWidth="1"/>
    <col min="26" max="26" width="6.7109375" customWidth="1"/>
    <col min="27" max="31" width="5.7109375" customWidth="1"/>
    <col min="32" max="32" width="7" customWidth="1"/>
    <col min="33" max="37" width="5.7109375" customWidth="1"/>
    <col min="38" max="38" width="7" customWidth="1"/>
    <col min="39" max="43" width="5.7109375" customWidth="1"/>
    <col min="44" max="44" width="7.5703125" customWidth="1"/>
    <col min="45" max="49" width="5.7109375" customWidth="1"/>
    <col min="50" max="50" width="7" customWidth="1"/>
    <col min="51" max="61" width="5.7109375" customWidth="1"/>
    <col min="62" max="62" width="7.5703125" customWidth="1"/>
    <col min="63" max="67" width="5.7109375" customWidth="1"/>
    <col min="68" max="68" width="7.5703125" customWidth="1"/>
    <col min="69" max="69" width="7.28515625" customWidth="1"/>
  </cols>
  <sheetData>
    <row r="1" spans="1:68" ht="33.75" x14ac:dyDescent="0.25">
      <c r="A1" s="61" t="s">
        <v>0</v>
      </c>
      <c r="B1" s="61"/>
      <c r="C1" s="17"/>
      <c r="D1" s="17"/>
      <c r="E1" s="17"/>
      <c r="F1" s="17"/>
      <c r="G1" s="17"/>
      <c r="H1" s="17"/>
      <c r="I1" s="62"/>
      <c r="J1" s="62"/>
      <c r="K1" s="62"/>
      <c r="L1" s="62"/>
      <c r="M1" s="62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</row>
    <row r="2" spans="1:68" ht="29.25" thickBot="1" x14ac:dyDescent="0.3">
      <c r="A2" s="6"/>
      <c r="B2" s="7"/>
      <c r="C2" s="13"/>
      <c r="D2" s="1"/>
      <c r="E2" s="1"/>
      <c r="F2" s="1"/>
    </row>
    <row r="3" spans="1:68" ht="27" thickBot="1" x14ac:dyDescent="0.45">
      <c r="A3" s="8"/>
      <c r="B3" s="9"/>
      <c r="C3" s="249" t="s">
        <v>1</v>
      </c>
      <c r="D3" s="249"/>
      <c r="E3" s="249"/>
      <c r="F3" s="249"/>
      <c r="G3" s="249"/>
      <c r="H3" s="29"/>
      <c r="I3" s="250" t="s">
        <v>2</v>
      </c>
      <c r="J3" s="250"/>
      <c r="K3" s="250"/>
      <c r="L3" s="250"/>
      <c r="M3" s="250"/>
      <c r="N3" s="29"/>
      <c r="O3" s="251" t="s">
        <v>3</v>
      </c>
      <c r="P3" s="251"/>
      <c r="Q3" s="251"/>
      <c r="R3" s="251"/>
      <c r="S3" s="251"/>
      <c r="T3" s="29"/>
      <c r="U3" s="252" t="s">
        <v>4</v>
      </c>
      <c r="V3" s="252"/>
      <c r="W3" s="252"/>
      <c r="X3" s="252"/>
      <c r="Y3" s="252"/>
      <c r="Z3" s="29"/>
      <c r="AA3" s="253" t="s">
        <v>5</v>
      </c>
      <c r="AB3" s="253"/>
      <c r="AC3" s="253"/>
      <c r="AD3" s="253"/>
      <c r="AE3" s="253"/>
      <c r="AG3" s="254" t="s">
        <v>6</v>
      </c>
      <c r="AH3" s="254"/>
      <c r="AI3" s="254"/>
      <c r="AJ3" s="254"/>
      <c r="AK3" s="254"/>
      <c r="AM3" s="273" t="s">
        <v>7</v>
      </c>
      <c r="AN3" s="273"/>
      <c r="AO3" s="273"/>
      <c r="AP3" s="273"/>
      <c r="AQ3" s="273"/>
      <c r="AS3" s="265" t="s">
        <v>8</v>
      </c>
      <c r="AT3" s="266"/>
      <c r="AU3" s="266"/>
      <c r="AV3" s="266"/>
      <c r="AW3" s="267"/>
    </row>
    <row r="4" spans="1:68" ht="21" x14ac:dyDescent="0.25">
      <c r="A4" s="8"/>
      <c r="B4" s="9"/>
    </row>
    <row r="5" spans="1:68" x14ac:dyDescent="0.25">
      <c r="A5" s="10"/>
      <c r="B5" s="11"/>
      <c r="C5" s="241" t="s">
        <v>9</v>
      </c>
      <c r="D5" s="242"/>
      <c r="E5" s="242"/>
      <c r="F5" s="242"/>
      <c r="G5" s="242"/>
      <c r="H5" s="243"/>
      <c r="I5" s="247" t="s">
        <v>10</v>
      </c>
      <c r="J5" s="242"/>
      <c r="K5" s="242"/>
      <c r="L5" s="242"/>
      <c r="M5" s="242"/>
      <c r="N5" s="243"/>
      <c r="O5" s="247" t="s">
        <v>11</v>
      </c>
      <c r="P5" s="242"/>
      <c r="Q5" s="242"/>
      <c r="R5" s="242"/>
      <c r="S5" s="242"/>
      <c r="T5" s="243"/>
      <c r="U5" s="247" t="s">
        <v>12</v>
      </c>
      <c r="V5" s="242"/>
      <c r="W5" s="242"/>
      <c r="X5" s="242"/>
      <c r="Y5" s="242"/>
      <c r="Z5" s="243"/>
      <c r="AA5" s="247" t="s">
        <v>13</v>
      </c>
      <c r="AB5" s="242"/>
      <c r="AC5" s="242"/>
      <c r="AD5" s="242"/>
      <c r="AE5" s="242"/>
      <c r="AF5" s="243"/>
      <c r="AG5" s="247" t="s">
        <v>14</v>
      </c>
      <c r="AH5" s="242"/>
      <c r="AI5" s="242"/>
      <c r="AJ5" s="242"/>
      <c r="AK5" s="242"/>
      <c r="AL5" s="243"/>
      <c r="AM5" s="247" t="s">
        <v>15</v>
      </c>
      <c r="AN5" s="242"/>
      <c r="AO5" s="242"/>
      <c r="AP5" s="242"/>
      <c r="AQ5" s="242"/>
      <c r="AR5" s="243"/>
      <c r="AS5" s="247" t="s">
        <v>16</v>
      </c>
      <c r="AT5" s="242"/>
      <c r="AU5" s="242"/>
      <c r="AV5" s="242"/>
      <c r="AW5" s="242"/>
      <c r="AX5" s="243"/>
      <c r="AY5" s="247" t="s">
        <v>17</v>
      </c>
      <c r="AZ5" s="242"/>
      <c r="BA5" s="242"/>
      <c r="BB5" s="242"/>
      <c r="BC5" s="242"/>
      <c r="BD5" s="243"/>
      <c r="BE5" s="247" t="s">
        <v>18</v>
      </c>
      <c r="BF5" s="242"/>
      <c r="BG5" s="242"/>
      <c r="BH5" s="242"/>
      <c r="BI5" s="242"/>
      <c r="BJ5" s="243"/>
      <c r="BK5" s="247" t="s">
        <v>19</v>
      </c>
      <c r="BL5" s="242"/>
      <c r="BM5" s="242"/>
      <c r="BN5" s="242"/>
      <c r="BO5" s="242"/>
      <c r="BP5" s="243"/>
    </row>
    <row r="6" spans="1:68" ht="15" customHeight="1" thickBot="1" x14ac:dyDescent="0.3">
      <c r="A6" s="12"/>
      <c r="B6" s="11"/>
      <c r="C6" s="244"/>
      <c r="D6" s="245"/>
      <c r="E6" s="245"/>
      <c r="F6" s="245"/>
      <c r="G6" s="245"/>
      <c r="H6" s="246"/>
      <c r="I6" s="248"/>
      <c r="J6" s="245"/>
      <c r="K6" s="245"/>
      <c r="L6" s="245"/>
      <c r="M6" s="245"/>
      <c r="N6" s="246"/>
      <c r="O6" s="248"/>
      <c r="P6" s="245"/>
      <c r="Q6" s="245"/>
      <c r="R6" s="245"/>
      <c r="S6" s="245"/>
      <c r="T6" s="246"/>
      <c r="U6" s="248"/>
      <c r="V6" s="245"/>
      <c r="W6" s="245"/>
      <c r="X6" s="245"/>
      <c r="Y6" s="245"/>
      <c r="Z6" s="246"/>
      <c r="AA6" s="248"/>
      <c r="AB6" s="245"/>
      <c r="AC6" s="245"/>
      <c r="AD6" s="245"/>
      <c r="AE6" s="245"/>
      <c r="AF6" s="246"/>
      <c r="AG6" s="248"/>
      <c r="AH6" s="245"/>
      <c r="AI6" s="245"/>
      <c r="AJ6" s="245"/>
      <c r="AK6" s="245"/>
      <c r="AL6" s="246"/>
      <c r="AM6" s="248"/>
      <c r="AN6" s="245"/>
      <c r="AO6" s="245"/>
      <c r="AP6" s="245"/>
      <c r="AQ6" s="245"/>
      <c r="AR6" s="246"/>
      <c r="AS6" s="248"/>
      <c r="AT6" s="245"/>
      <c r="AU6" s="245"/>
      <c r="AV6" s="245"/>
      <c r="AW6" s="245"/>
      <c r="AX6" s="246"/>
      <c r="AY6" s="248"/>
      <c r="AZ6" s="245"/>
      <c r="BA6" s="245"/>
      <c r="BB6" s="245"/>
      <c r="BC6" s="245"/>
      <c r="BD6" s="246"/>
      <c r="BE6" s="248"/>
      <c r="BF6" s="245"/>
      <c r="BG6" s="245"/>
      <c r="BH6" s="245"/>
      <c r="BI6" s="245"/>
      <c r="BJ6" s="246"/>
      <c r="BK6" s="248"/>
      <c r="BL6" s="245"/>
      <c r="BM6" s="245"/>
      <c r="BN6" s="245"/>
      <c r="BO6" s="245"/>
      <c r="BP6" s="272"/>
    </row>
    <row r="7" spans="1:68" ht="37.5" customHeight="1" x14ac:dyDescent="0.25">
      <c r="A7" s="38" t="s">
        <v>20</v>
      </c>
      <c r="B7" s="16"/>
      <c r="C7" s="20"/>
      <c r="D7" s="20"/>
      <c r="E7" s="20"/>
      <c r="F7" s="20"/>
      <c r="G7" s="21"/>
      <c r="H7" s="22" t="s">
        <v>21</v>
      </c>
      <c r="I7" s="23"/>
      <c r="J7" s="24"/>
      <c r="K7" s="24"/>
      <c r="L7" s="24"/>
      <c r="M7" s="27"/>
      <c r="N7" s="25" t="s">
        <v>21</v>
      </c>
      <c r="O7" s="28"/>
      <c r="P7" s="24"/>
      <c r="Q7" s="24"/>
      <c r="R7" s="24"/>
      <c r="S7" s="27"/>
      <c r="T7" s="25" t="s">
        <v>21</v>
      </c>
      <c r="U7" s="28"/>
      <c r="V7" s="24"/>
      <c r="W7" s="24"/>
      <c r="X7" s="24"/>
      <c r="Y7" s="27"/>
      <c r="Z7" s="25" t="s">
        <v>21</v>
      </c>
      <c r="AA7" s="28"/>
      <c r="AB7" s="24"/>
      <c r="AC7" s="24"/>
      <c r="AD7" s="24"/>
      <c r="AE7" s="27"/>
      <c r="AF7" s="25" t="s">
        <v>21</v>
      </c>
      <c r="AG7" s="28"/>
      <c r="AH7" s="24"/>
      <c r="AI7" s="24"/>
      <c r="AJ7" s="24"/>
      <c r="AK7" s="27"/>
      <c r="AL7" s="25" t="s">
        <v>21</v>
      </c>
      <c r="AM7" s="28"/>
      <c r="AN7" s="24"/>
      <c r="AO7" s="24"/>
      <c r="AP7" s="24"/>
      <c r="AQ7" s="27"/>
      <c r="AR7" s="25" t="s">
        <v>21</v>
      </c>
      <c r="AS7" s="28"/>
      <c r="AT7" s="24"/>
      <c r="AU7" s="24"/>
      <c r="AV7" s="24"/>
      <c r="AW7" s="27"/>
      <c r="AX7" s="25" t="s">
        <v>21</v>
      </c>
      <c r="AY7" s="28"/>
      <c r="AZ7" s="24"/>
      <c r="BA7" s="24"/>
      <c r="BB7" s="24"/>
      <c r="BC7" s="27"/>
      <c r="BD7" s="25" t="s">
        <v>21</v>
      </c>
      <c r="BE7" s="28"/>
      <c r="BF7" s="24"/>
      <c r="BG7" s="24"/>
      <c r="BH7" s="24"/>
      <c r="BI7" s="27"/>
      <c r="BJ7" s="25" t="s">
        <v>21</v>
      </c>
      <c r="BP7" s="66" t="s">
        <v>21</v>
      </c>
    </row>
    <row r="8" spans="1:68" ht="13.5" customHeight="1" thickBot="1" x14ac:dyDescent="0.3">
      <c r="A8" s="3"/>
      <c r="C8" s="4"/>
      <c r="D8" s="4"/>
      <c r="E8" s="4"/>
      <c r="F8" s="4"/>
      <c r="G8" s="4"/>
      <c r="H8" s="4"/>
      <c r="I8" s="18"/>
      <c r="J8" s="4"/>
      <c r="K8" s="4"/>
      <c r="L8" s="4"/>
      <c r="M8" s="4"/>
      <c r="N8" s="4"/>
      <c r="O8" s="4"/>
      <c r="P8" s="4"/>
      <c r="Q8" s="4"/>
      <c r="R8" s="4"/>
      <c r="S8" s="4"/>
      <c r="T8" s="19"/>
      <c r="U8" s="18"/>
      <c r="V8" s="4"/>
      <c r="W8" s="4"/>
      <c r="X8" s="4"/>
      <c r="Y8" s="19"/>
      <c r="Z8" s="26"/>
      <c r="AA8" s="18"/>
      <c r="AB8" s="4"/>
      <c r="AC8" s="4"/>
      <c r="AD8" s="4"/>
      <c r="AE8" s="19"/>
      <c r="AF8" s="26"/>
      <c r="AG8" s="18"/>
      <c r="AH8" s="4"/>
      <c r="AI8" s="4"/>
      <c r="AJ8" s="4"/>
      <c r="AK8" s="19"/>
      <c r="AL8" s="26"/>
      <c r="AM8" s="18"/>
      <c r="AN8" s="4"/>
      <c r="AO8" s="4"/>
      <c r="AP8" s="4"/>
      <c r="AQ8" s="19"/>
      <c r="AR8" s="26"/>
      <c r="AS8" s="18"/>
      <c r="AT8" s="4"/>
      <c r="AU8" s="4"/>
      <c r="AV8" s="4"/>
      <c r="AW8" s="19"/>
      <c r="AX8" s="26"/>
      <c r="AY8" s="18"/>
      <c r="AZ8" s="4"/>
      <c r="BA8" s="4"/>
      <c r="BB8" s="4"/>
      <c r="BC8" s="19"/>
      <c r="BD8" s="26"/>
      <c r="BE8" s="18"/>
      <c r="BF8" s="4"/>
      <c r="BG8" s="4"/>
      <c r="BH8" s="4"/>
      <c r="BI8" s="19"/>
      <c r="BJ8" s="26"/>
      <c r="BP8" s="67"/>
    </row>
    <row r="9" spans="1:68" ht="24.95" customHeight="1" thickBot="1" x14ac:dyDescent="0.3">
      <c r="A9" s="37" t="s">
        <v>22</v>
      </c>
      <c r="B9" s="14"/>
      <c r="C9" s="234" t="s">
        <v>23</v>
      </c>
      <c r="D9" s="235"/>
      <c r="E9" s="235"/>
      <c r="F9" s="235"/>
      <c r="G9" s="235"/>
      <c r="H9" s="30">
        <v>70</v>
      </c>
      <c r="I9" s="234" t="s">
        <v>23</v>
      </c>
      <c r="J9" s="235"/>
      <c r="K9" s="235"/>
      <c r="L9" s="235"/>
      <c r="M9" s="235"/>
      <c r="N9" s="159">
        <v>35</v>
      </c>
      <c r="O9" s="238" t="s">
        <v>24</v>
      </c>
      <c r="P9" s="238"/>
      <c r="Q9" s="238"/>
      <c r="R9" s="238"/>
      <c r="S9" s="239"/>
      <c r="T9" s="30">
        <v>50</v>
      </c>
      <c r="U9" s="240" t="s">
        <v>24</v>
      </c>
      <c r="V9" s="238"/>
      <c r="W9" s="238"/>
      <c r="X9" s="238"/>
      <c r="Y9" s="239"/>
      <c r="Z9" s="161">
        <v>135</v>
      </c>
      <c r="AA9" s="240" t="s">
        <v>24</v>
      </c>
      <c r="AB9" s="238"/>
      <c r="AC9" s="238"/>
      <c r="AD9" s="238"/>
      <c r="AE9" s="239"/>
      <c r="AF9" s="163">
        <v>140</v>
      </c>
      <c r="AG9" s="240" t="s">
        <v>24</v>
      </c>
      <c r="AH9" s="238"/>
      <c r="AI9" s="238"/>
      <c r="AJ9" s="238"/>
      <c r="AK9" s="239"/>
      <c r="AL9" s="48">
        <v>55</v>
      </c>
      <c r="AM9" s="58"/>
      <c r="AN9" s="51"/>
      <c r="AO9" s="51"/>
      <c r="AP9" s="51"/>
      <c r="AQ9" s="57"/>
      <c r="AR9" s="30"/>
      <c r="AS9" s="60"/>
      <c r="AT9" s="52"/>
      <c r="AU9" s="52"/>
      <c r="AV9" s="52"/>
      <c r="AW9" s="56"/>
      <c r="AX9" s="30"/>
      <c r="AY9" s="59"/>
      <c r="AZ9" s="52"/>
      <c r="BA9" s="52"/>
      <c r="BB9" s="52"/>
      <c r="BC9" s="56"/>
      <c r="BD9" s="30"/>
      <c r="BE9" s="133"/>
      <c r="BF9" s="135"/>
      <c r="BG9" s="173"/>
      <c r="BH9" s="138"/>
      <c r="BI9" s="135"/>
      <c r="BJ9" s="161"/>
      <c r="BK9" s="1"/>
      <c r="BP9" s="30"/>
    </row>
    <row r="10" spans="1:68" ht="24.95" customHeight="1" thickBot="1" x14ac:dyDescent="0.3">
      <c r="A10" s="37"/>
      <c r="B10" s="14"/>
      <c r="H10" s="155"/>
      <c r="I10" s="234" t="s">
        <v>25</v>
      </c>
      <c r="J10" s="235"/>
      <c r="K10" s="235"/>
      <c r="L10" s="235"/>
      <c r="M10" s="235"/>
      <c r="N10" s="30">
        <v>20</v>
      </c>
      <c r="O10" s="141"/>
      <c r="P10" s="136"/>
      <c r="Q10" s="136"/>
      <c r="R10" s="136"/>
      <c r="S10" s="137"/>
      <c r="T10" s="30"/>
      <c r="U10" s="235" t="s">
        <v>26</v>
      </c>
      <c r="V10" s="235"/>
      <c r="W10" s="235"/>
      <c r="X10" s="235"/>
      <c r="Y10" s="235"/>
      <c r="Z10" s="161">
        <v>20</v>
      </c>
      <c r="AA10" s="139"/>
      <c r="AB10" s="115"/>
      <c r="AC10" s="115"/>
      <c r="AD10" s="115"/>
      <c r="AE10" s="116"/>
      <c r="AF10" s="161"/>
      <c r="AG10" s="235" t="s">
        <v>27</v>
      </c>
      <c r="AH10" s="235"/>
      <c r="AI10" s="235"/>
      <c r="AJ10" s="235"/>
      <c r="AK10" s="235"/>
      <c r="AL10" s="30">
        <v>20</v>
      </c>
      <c r="AM10" s="139"/>
      <c r="AN10" s="115"/>
      <c r="AO10" s="115"/>
      <c r="AP10" s="115"/>
      <c r="AQ10" s="116"/>
      <c r="AR10" s="30"/>
      <c r="AS10" s="257" t="s">
        <v>28</v>
      </c>
      <c r="AT10" s="258"/>
      <c r="AU10" s="258"/>
      <c r="AV10" s="258"/>
      <c r="AW10" s="258"/>
      <c r="AX10" s="30">
        <v>15</v>
      </c>
      <c r="AY10" s="138"/>
      <c r="AZ10" s="134"/>
      <c r="BA10" s="134"/>
      <c r="BB10" s="134"/>
      <c r="BC10" s="135"/>
      <c r="BD10" s="30"/>
      <c r="BE10" s="152"/>
      <c r="BF10" s="153"/>
      <c r="BG10" s="153"/>
      <c r="BH10" s="153"/>
      <c r="BI10" s="153"/>
      <c r="BJ10" s="161"/>
      <c r="BK10" s="1"/>
      <c r="BP10" s="30"/>
    </row>
    <row r="11" spans="1:68" ht="24.95" customHeight="1" thickBot="1" x14ac:dyDescent="0.3">
      <c r="A11" s="36" t="s">
        <v>29</v>
      </c>
      <c r="B11" s="14"/>
      <c r="C11" s="234" t="s">
        <v>30</v>
      </c>
      <c r="D11" s="235"/>
      <c r="E11" s="235"/>
      <c r="F11" s="235"/>
      <c r="G11" s="235"/>
      <c r="H11" s="30">
        <v>90</v>
      </c>
      <c r="I11" s="234" t="s">
        <v>30</v>
      </c>
      <c r="J11" s="235"/>
      <c r="K11" s="235"/>
      <c r="L11" s="235"/>
      <c r="M11" s="235"/>
      <c r="N11" s="48">
        <v>45</v>
      </c>
      <c r="T11" s="155"/>
      <c r="Z11" s="162"/>
      <c r="AF11" s="162"/>
      <c r="AL11" s="155"/>
      <c r="AM11" s="237" t="s">
        <v>31</v>
      </c>
      <c r="AN11" s="237"/>
      <c r="AO11" s="237"/>
      <c r="AP11" s="237"/>
      <c r="AQ11" s="237"/>
      <c r="AR11" s="30">
        <v>15</v>
      </c>
      <c r="AS11" s="59"/>
      <c r="AT11" s="52"/>
      <c r="AU11" s="52"/>
      <c r="AV11" s="52"/>
      <c r="AW11" s="56"/>
      <c r="AX11" s="30"/>
      <c r="AY11" s="260" t="s">
        <v>32</v>
      </c>
      <c r="AZ11" s="260"/>
      <c r="BA11" s="260"/>
      <c r="BB11" s="260"/>
      <c r="BC11" s="261"/>
      <c r="BD11" s="50">
        <v>10</v>
      </c>
      <c r="BJ11" s="162"/>
      <c r="BK11" s="1"/>
      <c r="BP11" s="30"/>
    </row>
    <row r="12" spans="1:68" ht="24.95" customHeight="1" thickBot="1" x14ac:dyDescent="0.3">
      <c r="A12" s="36"/>
      <c r="B12" s="14"/>
      <c r="C12" s="134"/>
      <c r="D12" s="134"/>
      <c r="E12" s="134"/>
      <c r="F12" s="134"/>
      <c r="G12" s="135"/>
      <c r="H12" s="30"/>
      <c r="I12" s="139"/>
      <c r="J12" s="115"/>
      <c r="K12" s="115"/>
      <c r="L12" s="115"/>
      <c r="M12" s="116"/>
      <c r="N12" s="30"/>
      <c r="T12" s="30"/>
      <c r="U12" s="140"/>
      <c r="V12" s="125"/>
      <c r="W12" s="125"/>
      <c r="X12" s="125"/>
      <c r="Y12" s="126"/>
      <c r="Z12" s="161"/>
      <c r="AA12" s="141"/>
      <c r="AB12" s="136"/>
      <c r="AC12" s="136"/>
      <c r="AD12" s="136"/>
      <c r="AE12" s="137"/>
      <c r="AF12" s="161"/>
      <c r="AG12" s="237" t="s">
        <v>33</v>
      </c>
      <c r="AH12" s="237"/>
      <c r="AI12" s="237"/>
      <c r="AJ12" s="237"/>
      <c r="AK12" s="237"/>
      <c r="AL12" s="30">
        <v>30</v>
      </c>
      <c r="AM12" s="237" t="s">
        <v>33</v>
      </c>
      <c r="AN12" s="237"/>
      <c r="AO12" s="237"/>
      <c r="AP12" s="237"/>
      <c r="AQ12" s="237"/>
      <c r="AR12" s="48">
        <v>45</v>
      </c>
      <c r="AS12" s="60"/>
      <c r="AT12" s="52"/>
      <c r="AU12" s="52"/>
      <c r="AV12" s="52"/>
      <c r="AW12" s="56"/>
      <c r="AX12" s="30"/>
      <c r="AY12" s="260" t="s">
        <v>34</v>
      </c>
      <c r="AZ12" s="260"/>
      <c r="BA12" s="260"/>
      <c r="BB12" s="260"/>
      <c r="BC12" s="261"/>
      <c r="BD12" s="30">
        <v>6</v>
      </c>
      <c r="BJ12" s="162"/>
      <c r="BK12" s="1"/>
      <c r="BP12" s="30"/>
    </row>
    <row r="13" spans="1:68" ht="24.95" customHeight="1" thickBot="1" x14ac:dyDescent="0.3">
      <c r="A13" s="37" t="s">
        <v>35</v>
      </c>
      <c r="B13" s="14"/>
      <c r="C13" s="146"/>
      <c r="D13" s="146"/>
      <c r="E13" s="146"/>
      <c r="F13" s="146"/>
      <c r="G13" s="146"/>
      <c r="H13" s="30"/>
      <c r="I13" s="226" t="s">
        <v>36</v>
      </c>
      <c r="J13" s="227"/>
      <c r="K13" s="227"/>
      <c r="L13" s="227"/>
      <c r="M13" s="227"/>
      <c r="N13" s="30">
        <v>80</v>
      </c>
      <c r="O13" s="237" t="s">
        <v>37</v>
      </c>
      <c r="P13" s="237"/>
      <c r="Q13" s="237"/>
      <c r="R13" s="237"/>
      <c r="S13" s="237"/>
      <c r="T13" s="30">
        <v>65</v>
      </c>
      <c r="U13" s="237" t="s">
        <v>37</v>
      </c>
      <c r="V13" s="237"/>
      <c r="W13" s="237"/>
      <c r="X13" s="237"/>
      <c r="Y13" s="237"/>
      <c r="Z13" s="163">
        <v>90</v>
      </c>
      <c r="AA13" s="233" t="s">
        <v>35</v>
      </c>
      <c r="AB13" s="233"/>
      <c r="AC13" s="233"/>
      <c r="AD13" s="233"/>
      <c r="AE13" s="233"/>
      <c r="AF13" s="161">
        <v>45</v>
      </c>
      <c r="AL13" s="155"/>
      <c r="AR13" s="155"/>
      <c r="AS13" s="114"/>
      <c r="AT13" s="115"/>
      <c r="AU13" s="115"/>
      <c r="AV13" s="115"/>
      <c r="AW13" s="116"/>
      <c r="AX13" s="30"/>
      <c r="AY13" s="118"/>
      <c r="AZ13" s="119"/>
      <c r="BA13" s="119"/>
      <c r="BB13" s="119"/>
      <c r="BC13" s="120"/>
      <c r="BD13" s="30"/>
      <c r="BE13" s="53"/>
      <c r="BF13" s="156"/>
      <c r="BG13" s="63"/>
      <c r="BH13" s="118"/>
      <c r="BI13" s="157"/>
      <c r="BJ13" s="161"/>
      <c r="BK13" s="1"/>
      <c r="BP13" s="30"/>
    </row>
    <row r="14" spans="1:68" ht="24.95" customHeight="1" thickBot="1" x14ac:dyDescent="0.3">
      <c r="A14" s="36" t="s">
        <v>38</v>
      </c>
      <c r="B14" s="14"/>
      <c r="C14" s="234" t="s">
        <v>39</v>
      </c>
      <c r="D14" s="235"/>
      <c r="E14" s="235"/>
      <c r="F14" s="235"/>
      <c r="G14" s="235"/>
      <c r="H14" s="30">
        <v>20</v>
      </c>
      <c r="I14" s="234" t="s">
        <v>40</v>
      </c>
      <c r="J14" s="235"/>
      <c r="K14" s="235"/>
      <c r="L14" s="235"/>
      <c r="M14" s="235"/>
      <c r="N14" s="159">
        <v>85</v>
      </c>
      <c r="O14" s="131"/>
      <c r="P14" s="65"/>
      <c r="Q14" s="65"/>
      <c r="R14" s="65"/>
      <c r="S14" s="132"/>
      <c r="T14" s="30"/>
      <c r="Z14" s="161"/>
      <c r="AF14" s="162"/>
      <c r="AG14" s="237" t="s">
        <v>41</v>
      </c>
      <c r="AH14" s="237"/>
      <c r="AI14" s="237"/>
      <c r="AJ14" s="237"/>
      <c r="AK14" s="237"/>
      <c r="AL14" s="30">
        <v>70</v>
      </c>
      <c r="AM14" s="237" t="s">
        <v>42</v>
      </c>
      <c r="AN14" s="237"/>
      <c r="AO14" s="237"/>
      <c r="AP14" s="237"/>
      <c r="AQ14" s="237"/>
      <c r="AR14" s="30">
        <v>105</v>
      </c>
      <c r="AS14" s="239" t="s">
        <v>43</v>
      </c>
      <c r="AT14" s="237"/>
      <c r="AU14" s="237"/>
      <c r="AV14" s="237"/>
      <c r="AW14" s="237"/>
      <c r="AX14" s="48">
        <v>135</v>
      </c>
      <c r="AY14" s="233" t="s">
        <v>44</v>
      </c>
      <c r="AZ14" s="233"/>
      <c r="BA14" s="233"/>
      <c r="BB14" s="233"/>
      <c r="BC14" s="259"/>
      <c r="BD14" s="48">
        <v>50</v>
      </c>
      <c r="BE14" s="31"/>
      <c r="BF14" s="156"/>
      <c r="BG14" s="63"/>
      <c r="BH14" s="118"/>
      <c r="BI14" s="145"/>
      <c r="BJ14" s="161"/>
      <c r="BK14" s="1"/>
      <c r="BP14" s="30"/>
    </row>
    <row r="15" spans="1:68" ht="24.95" customHeight="1" thickBot="1" x14ac:dyDescent="0.3">
      <c r="A15" s="37" t="s">
        <v>45</v>
      </c>
      <c r="B15" s="14"/>
      <c r="C15" s="226" t="s">
        <v>46</v>
      </c>
      <c r="D15" s="227"/>
      <c r="E15" s="227"/>
      <c r="F15" s="227"/>
      <c r="G15" s="228"/>
      <c r="H15" s="48">
        <v>60</v>
      </c>
      <c r="I15" s="131"/>
      <c r="J15" s="65"/>
      <c r="K15" s="65"/>
      <c r="L15" s="65"/>
      <c r="M15" s="132"/>
      <c r="N15" s="30"/>
      <c r="O15" s="59"/>
      <c r="P15" s="52"/>
      <c r="Q15" s="52"/>
      <c r="R15" s="52"/>
      <c r="S15" s="56"/>
      <c r="T15" s="30"/>
      <c r="U15" s="59"/>
      <c r="V15" s="135"/>
      <c r="W15" s="173"/>
      <c r="X15" s="138"/>
      <c r="Y15" s="56"/>
      <c r="Z15" s="161"/>
      <c r="AA15" s="131"/>
      <c r="AB15" s="175"/>
      <c r="AC15" s="63"/>
      <c r="AD15" s="176"/>
      <c r="AE15" s="132"/>
      <c r="AF15" s="161"/>
      <c r="AL15" s="155"/>
      <c r="AM15" s="239" t="s">
        <v>47</v>
      </c>
      <c r="AN15" s="237"/>
      <c r="AO15" s="237"/>
      <c r="AP15" s="237"/>
      <c r="AQ15" s="240"/>
      <c r="AR15" s="30">
        <v>30</v>
      </c>
      <c r="AX15" s="155"/>
      <c r="AY15" s="53"/>
      <c r="AZ15" s="54"/>
      <c r="BA15" s="54"/>
      <c r="BB15" s="54"/>
      <c r="BC15" s="55"/>
      <c r="BD15" s="30"/>
      <c r="BE15" s="31"/>
      <c r="BF15" s="156"/>
      <c r="BG15" s="63"/>
      <c r="BH15" s="118"/>
      <c r="BI15" s="145"/>
      <c r="BJ15" s="161"/>
      <c r="BK15" s="1"/>
      <c r="BP15" s="30"/>
    </row>
    <row r="16" spans="1:68" ht="24.95" customHeight="1" thickBot="1" x14ac:dyDescent="0.3">
      <c r="A16" s="38" t="s">
        <v>48</v>
      </c>
      <c r="B16" s="14"/>
      <c r="C16" s="119"/>
      <c r="D16" s="119"/>
      <c r="E16" s="119"/>
      <c r="F16" s="119"/>
      <c r="G16" s="120"/>
      <c r="H16" s="30"/>
      <c r="I16" s="118"/>
      <c r="J16" s="119"/>
      <c r="K16" s="119"/>
      <c r="L16" s="119"/>
      <c r="M16" s="156"/>
      <c r="N16" s="30"/>
      <c r="O16" s="118"/>
      <c r="P16" s="119"/>
      <c r="Q16" s="119"/>
      <c r="R16" s="119"/>
      <c r="S16" s="156"/>
      <c r="T16" s="30"/>
      <c r="U16" s="53"/>
      <c r="V16" s="157"/>
      <c r="W16" s="174"/>
      <c r="X16" s="53"/>
      <c r="Y16" s="157"/>
      <c r="Z16" s="161"/>
      <c r="AA16" s="118"/>
      <c r="AB16" s="156"/>
      <c r="AC16" s="63"/>
      <c r="AD16" s="118"/>
      <c r="AE16" s="156"/>
      <c r="AF16" s="161"/>
      <c r="AG16" s="53"/>
      <c r="AH16" s="156"/>
      <c r="AI16" s="63"/>
      <c r="AJ16" s="118"/>
      <c r="AK16" s="157"/>
      <c r="AL16" s="30"/>
      <c r="AM16" s="31"/>
      <c r="AN16" s="54"/>
      <c r="AO16" s="54"/>
      <c r="AP16" s="54"/>
      <c r="AQ16" s="145"/>
      <c r="AR16" s="30"/>
      <c r="AS16" s="53"/>
      <c r="AT16" s="54"/>
      <c r="AU16" s="54"/>
      <c r="AV16" s="54"/>
      <c r="AW16" s="157"/>
      <c r="AX16" s="30"/>
      <c r="AY16" s="31"/>
      <c r="AZ16" s="32"/>
      <c r="BA16" s="32"/>
      <c r="BB16" s="32"/>
      <c r="BC16" s="33"/>
      <c r="BD16" s="30"/>
      <c r="BE16" s="31"/>
      <c r="BF16" s="156"/>
      <c r="BG16" s="63"/>
      <c r="BH16" s="118"/>
      <c r="BI16" s="145"/>
      <c r="BJ16" s="161"/>
      <c r="BK16" s="1"/>
      <c r="BP16" s="30"/>
    </row>
    <row r="17" spans="1:68" ht="24.95" customHeight="1" thickBot="1" x14ac:dyDescent="0.3">
      <c r="A17" s="35" t="s">
        <v>49</v>
      </c>
      <c r="B17" s="14"/>
      <c r="C17" s="226" t="s">
        <v>50</v>
      </c>
      <c r="D17" s="227"/>
      <c r="E17" s="227"/>
      <c r="F17" s="227"/>
      <c r="G17" s="228"/>
      <c r="H17" s="30">
        <v>45</v>
      </c>
      <c r="I17" s="226" t="s">
        <v>50</v>
      </c>
      <c r="J17" s="227"/>
      <c r="K17" s="227"/>
      <c r="L17" s="227"/>
      <c r="M17" s="228"/>
      <c r="N17" s="48">
        <v>60</v>
      </c>
      <c r="O17" s="227" t="s">
        <v>51</v>
      </c>
      <c r="P17" s="227"/>
      <c r="Q17" s="227"/>
      <c r="R17" s="227"/>
      <c r="S17" s="227"/>
      <c r="T17" s="48">
        <v>75</v>
      </c>
      <c r="U17" s="39"/>
      <c r="V17" s="40"/>
      <c r="W17" s="40"/>
      <c r="X17" s="40"/>
      <c r="Y17" s="158"/>
      <c r="Z17" s="161"/>
      <c r="AF17" s="162"/>
      <c r="AG17" s="31"/>
      <c r="AH17" s="156"/>
      <c r="AI17" s="63"/>
      <c r="AJ17" s="118"/>
      <c r="AK17" s="145"/>
      <c r="AL17" s="30"/>
      <c r="AM17" s="31"/>
      <c r="AN17" s="158"/>
      <c r="AO17" s="185"/>
      <c r="AP17" s="39"/>
      <c r="AQ17" s="145"/>
      <c r="AR17" s="30"/>
      <c r="AS17" s="31"/>
      <c r="AT17" s="32"/>
      <c r="AU17" s="32"/>
      <c r="AV17" s="32"/>
      <c r="AW17" s="145"/>
      <c r="AX17" s="30"/>
      <c r="AY17" s="31"/>
      <c r="AZ17" s="32"/>
      <c r="BA17" s="32"/>
      <c r="BB17" s="32"/>
      <c r="BC17" s="33"/>
      <c r="BD17" s="30"/>
      <c r="BE17" s="31"/>
      <c r="BF17" s="156"/>
      <c r="BG17" s="63"/>
      <c r="BH17" s="118"/>
      <c r="BI17" s="145"/>
      <c r="BJ17" s="161"/>
      <c r="BK17" s="1"/>
      <c r="BP17" s="30"/>
    </row>
    <row r="18" spans="1:68" ht="24.95" customHeight="1" thickBot="1" x14ac:dyDescent="0.3">
      <c r="A18" s="35"/>
      <c r="B18" s="14"/>
      <c r="C18" s="125"/>
      <c r="D18" s="125"/>
      <c r="E18" s="125"/>
      <c r="F18" s="125"/>
      <c r="G18" s="126"/>
      <c r="H18" s="49"/>
      <c r="I18" s="124"/>
      <c r="J18" s="125"/>
      <c r="K18" s="125"/>
      <c r="L18" s="125"/>
      <c r="M18" s="126"/>
      <c r="N18" s="30"/>
      <c r="O18" s="1"/>
      <c r="P18" s="1"/>
      <c r="Q18" s="1"/>
      <c r="R18" s="1"/>
      <c r="S18" s="1"/>
      <c r="T18" s="30"/>
      <c r="U18" s="226" t="s">
        <v>52</v>
      </c>
      <c r="V18" s="227"/>
      <c r="W18" s="227"/>
      <c r="X18" s="227"/>
      <c r="Y18" s="227"/>
      <c r="Z18" s="161">
        <v>30</v>
      </c>
      <c r="AA18" s="160"/>
      <c r="AB18" s="160"/>
      <c r="AC18" s="160"/>
      <c r="AD18" s="160"/>
      <c r="AE18" s="160"/>
      <c r="AF18" s="161"/>
      <c r="AG18" s="31"/>
      <c r="AH18" s="157"/>
      <c r="AI18" s="174"/>
      <c r="AJ18" s="53"/>
      <c r="AK18" s="145"/>
      <c r="AL18" s="30"/>
      <c r="AM18" s="31"/>
      <c r="AN18" s="156"/>
      <c r="AO18" s="63"/>
      <c r="AP18" s="118"/>
      <c r="AQ18" s="145"/>
      <c r="AR18" s="30"/>
      <c r="AS18" s="31"/>
      <c r="AT18" s="32"/>
      <c r="AU18" s="32"/>
      <c r="AV18" s="32"/>
      <c r="AW18" s="145"/>
      <c r="AX18" s="30"/>
      <c r="AY18" s="31"/>
      <c r="AZ18" s="32"/>
      <c r="BA18" s="32"/>
      <c r="BB18" s="32"/>
      <c r="BC18" s="33"/>
      <c r="BD18" s="30"/>
      <c r="BE18" s="31"/>
      <c r="BF18" s="156"/>
      <c r="BG18" s="63"/>
      <c r="BH18" s="118"/>
      <c r="BI18" s="145"/>
      <c r="BJ18" s="161"/>
      <c r="BK18" s="1"/>
      <c r="BP18" s="30"/>
    </row>
    <row r="19" spans="1:68" ht="24.95" customHeight="1" thickBot="1" x14ac:dyDescent="0.3">
      <c r="A19" s="36" t="s">
        <v>53</v>
      </c>
      <c r="B19" s="14"/>
      <c r="C19" s="116"/>
      <c r="D19" s="177"/>
      <c r="E19" s="177"/>
      <c r="F19" s="139"/>
      <c r="G19" s="57"/>
      <c r="H19" s="30"/>
      <c r="N19" s="155"/>
      <c r="O19" s="227" t="s">
        <v>54</v>
      </c>
      <c r="P19" s="227"/>
      <c r="Q19" s="227"/>
      <c r="R19" s="227"/>
      <c r="S19" s="227"/>
      <c r="T19" s="48">
        <v>90</v>
      </c>
      <c r="U19" s="226" t="s">
        <v>55</v>
      </c>
      <c r="V19" s="227"/>
      <c r="W19" s="227"/>
      <c r="X19" s="227"/>
      <c r="Y19" s="227"/>
      <c r="Z19" s="161">
        <v>30</v>
      </c>
      <c r="AA19" s="53"/>
      <c r="AB19" s="54"/>
      <c r="AC19" s="54"/>
      <c r="AD19" s="54"/>
      <c r="AE19" s="157"/>
      <c r="AF19" s="161"/>
      <c r="AG19" s="39"/>
      <c r="AH19" s="40"/>
      <c r="AI19" s="40"/>
      <c r="AJ19" s="40"/>
      <c r="AK19" s="158"/>
      <c r="AL19" s="30"/>
      <c r="AM19" s="39"/>
      <c r="AN19" s="156"/>
      <c r="AO19" s="63"/>
      <c r="AP19" s="118"/>
      <c r="AQ19" s="158"/>
      <c r="AR19" s="30"/>
      <c r="AS19" s="39"/>
      <c r="AT19" s="40"/>
      <c r="AU19" s="40"/>
      <c r="AV19" s="40"/>
      <c r="AW19" s="158"/>
      <c r="AX19" s="30"/>
      <c r="AY19" s="31"/>
      <c r="AZ19" s="32"/>
      <c r="BA19" s="32"/>
      <c r="BB19" s="32"/>
      <c r="BC19" s="33"/>
      <c r="BD19" s="30"/>
      <c r="BE19" s="31"/>
      <c r="BF19" s="156"/>
      <c r="BG19" s="63"/>
      <c r="BH19" s="118"/>
      <c r="BI19" s="145"/>
      <c r="BJ19" s="161"/>
      <c r="BK19" s="1"/>
      <c r="BP19" s="30"/>
    </row>
    <row r="20" spans="1:68" ht="24.95" customHeight="1" thickBot="1" x14ac:dyDescent="0.3">
      <c r="A20" s="37" t="s">
        <v>56</v>
      </c>
      <c r="B20" s="14"/>
      <c r="C20" s="178"/>
      <c r="D20" s="1"/>
      <c r="E20" s="1"/>
      <c r="F20" s="179"/>
      <c r="G20" s="57"/>
      <c r="H20" s="30"/>
      <c r="I20" s="226" t="s">
        <v>57</v>
      </c>
      <c r="J20" s="227"/>
      <c r="K20" s="227"/>
      <c r="L20" s="227"/>
      <c r="M20" s="227"/>
      <c r="N20" s="30">
        <v>40</v>
      </c>
      <c r="O20" s="227" t="s">
        <v>57</v>
      </c>
      <c r="P20" s="227"/>
      <c r="Q20" s="227"/>
      <c r="R20" s="227"/>
      <c r="S20" s="227"/>
      <c r="T20" s="48">
        <v>50</v>
      </c>
      <c r="U20" s="262" t="s">
        <v>58</v>
      </c>
      <c r="V20" s="233"/>
      <c r="W20" s="233"/>
      <c r="X20" s="233"/>
      <c r="Y20" s="233"/>
      <c r="Z20" s="161">
        <v>40</v>
      </c>
      <c r="AA20" s="233" t="s">
        <v>58</v>
      </c>
      <c r="AB20" s="233"/>
      <c r="AC20" s="233"/>
      <c r="AD20" s="233"/>
      <c r="AE20" s="233"/>
      <c r="AF20" s="161">
        <v>90</v>
      </c>
      <c r="AG20" s="233" t="s">
        <v>58</v>
      </c>
      <c r="AH20" s="233"/>
      <c r="AI20" s="233"/>
      <c r="AJ20" s="233"/>
      <c r="AK20" s="233"/>
      <c r="AL20" s="48">
        <v>95</v>
      </c>
      <c r="AM20" s="218" t="s">
        <v>59</v>
      </c>
      <c r="AN20" s="218"/>
      <c r="AO20" s="218"/>
      <c r="AP20" s="218"/>
      <c r="AQ20" s="218"/>
      <c r="AR20" s="30">
        <v>65</v>
      </c>
      <c r="AS20" s="233" t="s">
        <v>60</v>
      </c>
      <c r="AT20" s="233"/>
      <c r="AU20" s="233"/>
      <c r="AV20" s="233"/>
      <c r="AW20" s="233"/>
      <c r="AX20" s="30">
        <v>25</v>
      </c>
      <c r="AY20" s="233" t="s">
        <v>60</v>
      </c>
      <c r="AZ20" s="233"/>
      <c r="BA20" s="233"/>
      <c r="BB20" s="233"/>
      <c r="BC20" s="259"/>
      <c r="BD20" s="48">
        <v>80</v>
      </c>
      <c r="BE20" s="31"/>
      <c r="BF20" s="156"/>
      <c r="BG20" s="63"/>
      <c r="BH20" s="118"/>
      <c r="BI20" s="145"/>
      <c r="BJ20" s="161"/>
      <c r="BK20" s="1"/>
      <c r="BP20" s="30"/>
    </row>
    <row r="21" spans="1:68" ht="24.95" customHeight="1" thickBot="1" x14ac:dyDescent="0.3">
      <c r="A21" s="37"/>
      <c r="B21" s="14"/>
      <c r="C21" s="180"/>
      <c r="D21" s="181"/>
      <c r="E21" s="181"/>
      <c r="F21" s="182"/>
      <c r="G21" s="57"/>
      <c r="H21" s="49"/>
      <c r="I21" s="60"/>
      <c r="J21" s="52"/>
      <c r="K21" s="52"/>
      <c r="L21" s="52"/>
      <c r="M21" s="56"/>
      <c r="N21" s="30"/>
      <c r="O21" s="31"/>
      <c r="P21" s="32"/>
      <c r="Q21" s="32"/>
      <c r="R21" s="32"/>
      <c r="S21" s="145"/>
      <c r="T21" s="30"/>
      <c r="U21" s="133"/>
      <c r="V21" s="134"/>
      <c r="W21" s="134"/>
      <c r="X21" s="134"/>
      <c r="Y21" s="135"/>
      <c r="Z21" s="161"/>
      <c r="AA21" s="31"/>
      <c r="AB21" s="32"/>
      <c r="AC21" s="32"/>
      <c r="AD21" s="32"/>
      <c r="AE21" s="145"/>
      <c r="AF21" s="161"/>
      <c r="AG21" s="140"/>
      <c r="AH21" s="125"/>
      <c r="AI21" s="125"/>
      <c r="AJ21" s="125"/>
      <c r="AK21" s="126"/>
      <c r="AL21" s="30"/>
      <c r="AR21" s="155"/>
      <c r="AS21" s="218" t="s">
        <v>61</v>
      </c>
      <c r="AT21" s="218"/>
      <c r="AU21" s="218"/>
      <c r="AV21" s="218"/>
      <c r="AW21" s="218"/>
      <c r="AX21" s="30">
        <v>25</v>
      </c>
      <c r="AY21" s="218" t="s">
        <v>62</v>
      </c>
      <c r="AZ21" s="218"/>
      <c r="BA21" s="218"/>
      <c r="BB21" s="218"/>
      <c r="BC21" s="271"/>
      <c r="BD21" s="30">
        <v>45</v>
      </c>
      <c r="BE21" s="31"/>
      <c r="BF21" s="156"/>
      <c r="BG21" s="63"/>
      <c r="BH21" s="118"/>
      <c r="BI21" s="145"/>
      <c r="BJ21" s="161"/>
      <c r="BK21" s="1"/>
      <c r="BP21" s="30"/>
    </row>
    <row r="22" spans="1:68" ht="24.95" customHeight="1" thickBot="1" x14ac:dyDescent="0.3">
      <c r="A22" s="37"/>
      <c r="B22" s="14"/>
      <c r="C22" s="115"/>
      <c r="D22" s="115"/>
      <c r="E22" s="115"/>
      <c r="F22" s="115"/>
      <c r="G22" s="116"/>
      <c r="H22" s="30"/>
      <c r="I22" s="138"/>
      <c r="J22" s="135"/>
      <c r="K22" s="173"/>
      <c r="L22" s="138"/>
      <c r="M22" s="135"/>
      <c r="N22" s="30"/>
      <c r="O22" s="233" t="s">
        <v>63</v>
      </c>
      <c r="P22" s="233"/>
      <c r="Q22" s="233"/>
      <c r="R22" s="233"/>
      <c r="S22" s="233"/>
      <c r="T22" s="30">
        <v>30</v>
      </c>
      <c r="Z22" s="162"/>
      <c r="AF22" s="161"/>
      <c r="AG22" s="165"/>
      <c r="AH22" s="123"/>
      <c r="AI22" s="123"/>
      <c r="AJ22" s="123"/>
      <c r="AK22" s="167"/>
      <c r="AL22" s="30"/>
      <c r="AM22" s="1"/>
      <c r="AN22" s="1"/>
      <c r="AO22" s="1"/>
      <c r="AP22" s="1"/>
      <c r="AQ22" s="1"/>
      <c r="AR22" s="30"/>
      <c r="AX22" s="30"/>
      <c r="AY22" s="218" t="s">
        <v>64</v>
      </c>
      <c r="AZ22" s="218"/>
      <c r="BA22" s="218"/>
      <c r="BB22" s="218"/>
      <c r="BC22" s="218"/>
      <c r="BD22" s="30">
        <v>30</v>
      </c>
      <c r="BE22" s="31"/>
      <c r="BF22" s="156"/>
      <c r="BG22" s="63"/>
      <c r="BH22" s="118"/>
      <c r="BI22" s="145"/>
      <c r="BJ22" s="161"/>
      <c r="BK22" s="1"/>
      <c r="BP22" s="30"/>
    </row>
    <row r="23" spans="1:68" ht="24.95" customHeight="1" thickBot="1" x14ac:dyDescent="0.3">
      <c r="A23" s="36" t="s">
        <v>65</v>
      </c>
      <c r="B23" s="14"/>
      <c r="C23" s="226" t="s">
        <v>66</v>
      </c>
      <c r="D23" s="227"/>
      <c r="E23" s="227"/>
      <c r="F23" s="227"/>
      <c r="G23" s="228"/>
      <c r="H23" s="30">
        <v>20</v>
      </c>
      <c r="N23" s="155"/>
      <c r="O23" s="263" t="s">
        <v>67</v>
      </c>
      <c r="P23" s="218"/>
      <c r="Q23" s="218"/>
      <c r="R23" s="218"/>
      <c r="S23" s="218"/>
      <c r="T23" s="30">
        <v>12</v>
      </c>
      <c r="U23" s="263" t="s">
        <v>68</v>
      </c>
      <c r="V23" s="218"/>
      <c r="W23" s="218"/>
      <c r="X23" s="218"/>
      <c r="Y23" s="218"/>
      <c r="Z23" s="161">
        <v>12</v>
      </c>
      <c r="AA23" s="218" t="s">
        <v>69</v>
      </c>
      <c r="AB23" s="218"/>
      <c r="AC23" s="218"/>
      <c r="AD23" s="218"/>
      <c r="AE23" s="218"/>
      <c r="AF23" s="161">
        <v>16</v>
      </c>
      <c r="AG23" s="218" t="s">
        <v>70</v>
      </c>
      <c r="AH23" s="218"/>
      <c r="AI23" s="218"/>
      <c r="AJ23" s="218"/>
      <c r="AK23" s="218"/>
      <c r="AL23" s="30">
        <v>16</v>
      </c>
      <c r="AM23" s="218" t="s">
        <v>71</v>
      </c>
      <c r="AN23" s="218"/>
      <c r="AO23" s="218"/>
      <c r="AP23" s="218"/>
      <c r="AQ23" s="218"/>
      <c r="AR23" s="30">
        <v>16</v>
      </c>
      <c r="AS23" s="218" t="s">
        <v>72</v>
      </c>
      <c r="AT23" s="218"/>
      <c r="AU23" s="218"/>
      <c r="AV23" s="218"/>
      <c r="AW23" s="218"/>
      <c r="AX23" s="30">
        <v>16</v>
      </c>
      <c r="AY23" s="218" t="s">
        <v>73</v>
      </c>
      <c r="AZ23" s="218"/>
      <c r="BA23" s="218"/>
      <c r="BB23" s="218"/>
      <c r="BC23" s="218"/>
      <c r="BD23" s="48">
        <v>17</v>
      </c>
      <c r="BJ23" s="161"/>
      <c r="BK23" s="1"/>
      <c r="BP23" s="30"/>
    </row>
    <row r="24" spans="1:68" ht="24.95" customHeight="1" thickBot="1" x14ac:dyDescent="0.3">
      <c r="A24" s="36"/>
      <c r="B24" s="14"/>
      <c r="C24" s="229" t="s">
        <v>74</v>
      </c>
      <c r="D24" s="225"/>
      <c r="E24" s="225"/>
      <c r="F24" s="225"/>
      <c r="G24" s="230"/>
      <c r="H24" s="30">
        <v>20</v>
      </c>
      <c r="N24" s="155"/>
      <c r="O24" s="31"/>
      <c r="P24" s="32"/>
      <c r="Q24" s="32"/>
      <c r="R24" s="32"/>
      <c r="S24" s="145"/>
      <c r="T24" s="30"/>
      <c r="Z24" s="161"/>
      <c r="AF24" s="162"/>
      <c r="AG24" s="268" t="s">
        <v>75</v>
      </c>
      <c r="AH24" s="269"/>
      <c r="AI24" s="269"/>
      <c r="AJ24" s="269"/>
      <c r="AK24" s="270"/>
      <c r="AL24" s="30">
        <v>160</v>
      </c>
      <c r="AM24" s="225" t="s">
        <v>76</v>
      </c>
      <c r="AN24" s="225"/>
      <c r="AO24" s="225"/>
      <c r="AP24" s="225"/>
      <c r="AQ24" s="225"/>
      <c r="AR24" s="30">
        <v>25</v>
      </c>
      <c r="AS24" s="218" t="s">
        <v>77</v>
      </c>
      <c r="AT24" s="218"/>
      <c r="AU24" s="218"/>
      <c r="AV24" s="218"/>
      <c r="AW24" s="218"/>
      <c r="AX24" s="30">
        <v>60</v>
      </c>
      <c r="AY24" s="218" t="s">
        <v>77</v>
      </c>
      <c r="AZ24" s="218"/>
      <c r="BA24" s="218"/>
      <c r="BB24" s="218"/>
      <c r="BC24" s="218"/>
      <c r="BD24" s="48">
        <v>15</v>
      </c>
      <c r="BJ24" s="162"/>
      <c r="BK24" s="1"/>
      <c r="BP24" s="30"/>
    </row>
    <row r="25" spans="1:68" ht="24.95" customHeight="1" thickBot="1" x14ac:dyDescent="0.3">
      <c r="A25" s="36"/>
      <c r="B25" s="14"/>
      <c r="C25" s="40"/>
      <c r="D25" s="40"/>
      <c r="E25" s="40"/>
      <c r="F25" s="40"/>
      <c r="G25" s="41"/>
      <c r="H25" s="30"/>
      <c r="I25" s="53"/>
      <c r="J25" s="157"/>
      <c r="K25" s="174"/>
      <c r="L25" s="53"/>
      <c r="M25" s="157"/>
      <c r="N25" s="30"/>
      <c r="O25" s="31"/>
      <c r="P25" s="32"/>
      <c r="Q25" s="32"/>
      <c r="R25" s="32"/>
      <c r="S25" s="145"/>
      <c r="T25" s="30"/>
      <c r="U25" s="31"/>
      <c r="V25" s="32"/>
      <c r="W25" s="32"/>
      <c r="X25" s="32"/>
      <c r="Y25" s="145"/>
      <c r="Z25" s="161"/>
      <c r="AA25" s="53"/>
      <c r="AB25" s="54"/>
      <c r="AC25" s="54"/>
      <c r="AD25" s="54"/>
      <c r="AE25" s="157"/>
      <c r="AF25" s="161"/>
      <c r="AG25" s="53"/>
      <c r="AH25" s="54"/>
      <c r="AI25" s="54"/>
      <c r="AJ25" s="54"/>
      <c r="AK25" s="157"/>
      <c r="AL25" s="30"/>
      <c r="AR25" s="155"/>
      <c r="AX25" s="155"/>
      <c r="BD25" s="155"/>
      <c r="BE25" s="218" t="s">
        <v>78</v>
      </c>
      <c r="BF25" s="218"/>
      <c r="BG25" s="218"/>
      <c r="BH25" s="218"/>
      <c r="BI25" s="218"/>
      <c r="BJ25" s="161">
        <v>30</v>
      </c>
      <c r="BK25" s="268" t="s">
        <v>79</v>
      </c>
      <c r="BL25" s="269"/>
      <c r="BM25" s="269"/>
      <c r="BN25" s="269"/>
      <c r="BO25" s="270"/>
      <c r="BP25" s="30">
        <v>960</v>
      </c>
    </row>
    <row r="26" spans="1:68" ht="24.95" customHeight="1" thickBot="1" x14ac:dyDescent="0.3">
      <c r="A26" s="37" t="s">
        <v>80</v>
      </c>
      <c r="B26" s="14"/>
      <c r="C26" s="222" t="s">
        <v>81</v>
      </c>
      <c r="D26" s="223"/>
      <c r="E26" s="223"/>
      <c r="F26" s="223"/>
      <c r="G26" s="224"/>
      <c r="H26" s="30">
        <v>4</v>
      </c>
      <c r="I26" s="39"/>
      <c r="J26" s="40"/>
      <c r="K26" s="40"/>
      <c r="L26" s="40"/>
      <c r="M26" s="158"/>
      <c r="N26" s="30"/>
      <c r="O26" s="39"/>
      <c r="P26" s="40"/>
      <c r="Q26" s="40"/>
      <c r="R26" s="40"/>
      <c r="S26" s="158"/>
      <c r="T26" s="30"/>
      <c r="U26" s="31"/>
      <c r="V26" s="32"/>
      <c r="W26" s="32"/>
      <c r="X26" s="32"/>
      <c r="Y26" s="145"/>
      <c r="Z26" s="161"/>
      <c r="AA26" s="31"/>
      <c r="AB26" s="32"/>
      <c r="AC26" s="32"/>
      <c r="AD26" s="32"/>
      <c r="AE26" s="145"/>
      <c r="AF26" s="161"/>
      <c r="AG26" s="166" t="s">
        <v>82</v>
      </c>
      <c r="AH26" s="144"/>
      <c r="AI26" s="117"/>
      <c r="AJ26" s="117"/>
      <c r="AK26" s="117"/>
      <c r="AL26" s="30">
        <v>30</v>
      </c>
      <c r="AM26" s="31"/>
      <c r="AN26" s="32"/>
      <c r="AO26" s="32"/>
      <c r="AP26" s="32"/>
      <c r="AQ26" s="145"/>
      <c r="AR26" s="30"/>
      <c r="AS26" s="236" t="s">
        <v>83</v>
      </c>
      <c r="AT26" s="236"/>
      <c r="AU26" s="236"/>
      <c r="AV26" s="236"/>
      <c r="AW26" s="236"/>
      <c r="AX26" s="30">
        <v>45</v>
      </c>
      <c r="AY26" s="236" t="s">
        <v>84</v>
      </c>
      <c r="AZ26" s="236"/>
      <c r="BA26" s="236"/>
      <c r="BB26" s="236"/>
      <c r="BC26" s="236"/>
      <c r="BD26" s="48">
        <v>30</v>
      </c>
      <c r="BE26" s="31"/>
      <c r="BF26" s="32"/>
      <c r="BG26" s="32"/>
      <c r="BH26" s="32"/>
      <c r="BI26" s="145"/>
      <c r="BJ26" s="161"/>
      <c r="BK26" s="1"/>
      <c r="BP26" s="30"/>
    </row>
    <row r="27" spans="1:68" ht="24.95" customHeight="1" thickBot="1" x14ac:dyDescent="0.3">
      <c r="A27" s="37"/>
      <c r="B27" s="14"/>
      <c r="C27" s="222" t="s">
        <v>85</v>
      </c>
      <c r="D27" s="223"/>
      <c r="E27" s="223"/>
      <c r="F27" s="223"/>
      <c r="G27" s="224"/>
      <c r="H27" s="30">
        <v>30</v>
      </c>
      <c r="I27" s="222" t="s">
        <v>85</v>
      </c>
      <c r="J27" s="223"/>
      <c r="K27" s="223"/>
      <c r="L27" s="223"/>
      <c r="M27" s="223"/>
      <c r="N27" s="30">
        <v>30</v>
      </c>
      <c r="O27" s="147"/>
      <c r="P27" s="147"/>
      <c r="Q27" s="147"/>
      <c r="R27" s="147"/>
      <c r="S27" s="147"/>
      <c r="T27" s="30"/>
      <c r="U27" s="31"/>
      <c r="V27" s="32"/>
      <c r="W27" s="32"/>
      <c r="X27" s="32"/>
      <c r="Y27" s="145"/>
      <c r="Z27" s="161"/>
      <c r="AA27" s="31"/>
      <c r="AB27" s="32"/>
      <c r="AC27" s="32"/>
      <c r="AD27" s="32"/>
      <c r="AE27" s="145"/>
      <c r="AF27" s="161"/>
      <c r="AG27" s="39"/>
      <c r="AH27" s="40"/>
      <c r="AI27" s="40"/>
      <c r="AJ27" s="40"/>
      <c r="AK27" s="158"/>
      <c r="AL27" s="30"/>
      <c r="AM27" s="31"/>
      <c r="AN27" s="32"/>
      <c r="AO27" s="32"/>
      <c r="AP27" s="32"/>
      <c r="AQ27" s="145"/>
      <c r="AR27" s="30"/>
      <c r="AS27" s="268" t="s">
        <v>86</v>
      </c>
      <c r="AT27" s="269"/>
      <c r="AU27" s="269"/>
      <c r="AV27" s="269"/>
      <c r="AW27" s="270"/>
      <c r="AX27" s="30">
        <v>160</v>
      </c>
      <c r="AY27" s="141"/>
      <c r="AZ27" s="136"/>
      <c r="BA27" s="136"/>
      <c r="BB27" s="136"/>
      <c r="BC27" s="137"/>
      <c r="BD27" s="30"/>
      <c r="BE27" s="31"/>
      <c r="BF27" s="32"/>
      <c r="BG27" s="32"/>
      <c r="BH27" s="32"/>
      <c r="BI27" s="145"/>
      <c r="BJ27" s="161"/>
      <c r="BK27" s="1"/>
      <c r="BP27" s="30"/>
    </row>
    <row r="28" spans="1:68" ht="24.95" customHeight="1" thickBot="1" x14ac:dyDescent="0.3">
      <c r="A28" s="38" t="s">
        <v>87</v>
      </c>
      <c r="B28" s="14"/>
      <c r="C28" s="119"/>
      <c r="D28" s="119"/>
      <c r="E28" s="119"/>
      <c r="F28" s="119"/>
      <c r="G28" s="120"/>
      <c r="H28" s="30"/>
      <c r="I28" s="118"/>
      <c r="J28" s="119"/>
      <c r="K28" s="119"/>
      <c r="L28" s="119"/>
      <c r="M28" s="156"/>
      <c r="N28" s="30"/>
      <c r="O28" s="118"/>
      <c r="P28" s="119"/>
      <c r="Q28" s="119"/>
      <c r="R28" s="119"/>
      <c r="S28" s="156"/>
      <c r="T28" s="30"/>
      <c r="U28" s="39"/>
      <c r="V28" s="40"/>
      <c r="W28" s="40"/>
      <c r="X28" s="40"/>
      <c r="Y28" s="158"/>
      <c r="Z28" s="161"/>
      <c r="AA28" s="39"/>
      <c r="AB28" s="40"/>
      <c r="AC28" s="40"/>
      <c r="AD28" s="40"/>
      <c r="AE28" s="158"/>
      <c r="AF28" s="161"/>
      <c r="AG28" s="223" t="s">
        <v>88</v>
      </c>
      <c r="AH28" s="223"/>
      <c r="AI28" s="223"/>
      <c r="AJ28" s="223"/>
      <c r="AK28" s="223"/>
      <c r="AL28" s="30">
        <v>5</v>
      </c>
      <c r="AM28" s="262" t="s">
        <v>89</v>
      </c>
      <c r="AN28" s="233"/>
      <c r="AO28" s="233"/>
      <c r="AP28" s="233"/>
      <c r="AQ28" s="233"/>
      <c r="AR28" s="30">
        <v>30</v>
      </c>
      <c r="AX28" s="155"/>
      <c r="BD28" s="155"/>
      <c r="BE28" s="31"/>
      <c r="BF28" s="32"/>
      <c r="BG28" s="32"/>
      <c r="BH28" s="32"/>
      <c r="BI28" s="145"/>
      <c r="BJ28" s="161"/>
      <c r="BK28" s="1"/>
      <c r="BP28" s="30"/>
    </row>
    <row r="29" spans="1:68" ht="24.95" customHeight="1" thickBot="1" x14ac:dyDescent="0.4">
      <c r="A29" s="37" t="s">
        <v>90</v>
      </c>
      <c r="B29" s="14"/>
      <c r="C29" s="148"/>
      <c r="D29" s="148"/>
      <c r="E29" s="148"/>
      <c r="F29" s="148"/>
      <c r="G29" s="149"/>
      <c r="H29" s="30"/>
      <c r="I29" s="154"/>
      <c r="J29" s="148"/>
      <c r="K29" s="148"/>
      <c r="L29" s="148"/>
      <c r="M29" s="148"/>
      <c r="N29" s="30"/>
      <c r="O29" s="231" t="s">
        <v>91</v>
      </c>
      <c r="P29" s="219"/>
      <c r="Q29" s="219"/>
      <c r="R29" s="219"/>
      <c r="S29" s="232"/>
      <c r="T29" s="30">
        <v>15</v>
      </c>
      <c r="U29" s="231" t="s">
        <v>91</v>
      </c>
      <c r="V29" s="219"/>
      <c r="W29" s="219"/>
      <c r="X29" s="219"/>
      <c r="Y29" s="232"/>
      <c r="Z29" s="161">
        <v>30</v>
      </c>
      <c r="AA29" s="219" t="s">
        <v>92</v>
      </c>
      <c r="AB29" s="219"/>
      <c r="AC29" s="219"/>
      <c r="AD29" s="219"/>
      <c r="AE29" s="219"/>
      <c r="AF29" s="161">
        <v>15</v>
      </c>
      <c r="AG29" s="219" t="s">
        <v>92</v>
      </c>
      <c r="AH29" s="219"/>
      <c r="AI29" s="219"/>
      <c r="AJ29" s="219"/>
      <c r="AK29" s="219"/>
      <c r="AL29" s="30">
        <v>15</v>
      </c>
      <c r="AM29" s="219" t="s">
        <v>92</v>
      </c>
      <c r="AN29" s="219"/>
      <c r="AO29" s="219"/>
      <c r="AP29" s="219"/>
      <c r="AQ29" s="219"/>
      <c r="AR29" s="30">
        <v>15</v>
      </c>
      <c r="AS29" s="219" t="s">
        <v>92</v>
      </c>
      <c r="AT29" s="219"/>
      <c r="AU29" s="219"/>
      <c r="AV29" s="219"/>
      <c r="AW29" s="219"/>
      <c r="AX29" s="30">
        <v>15</v>
      </c>
      <c r="AY29" s="219" t="s">
        <v>92</v>
      </c>
      <c r="AZ29" s="219"/>
      <c r="BA29" s="219"/>
      <c r="BB29" s="219"/>
      <c r="BC29" s="219"/>
      <c r="BD29" s="30">
        <v>15</v>
      </c>
      <c r="BE29" s="264" t="s">
        <v>7</v>
      </c>
      <c r="BF29" s="264"/>
      <c r="BG29" s="264"/>
      <c r="BH29" s="264"/>
      <c r="BI29" s="264"/>
      <c r="BJ29" s="161">
        <v>375</v>
      </c>
      <c r="BK29" s="1"/>
      <c r="BP29" s="30"/>
    </row>
    <row r="30" spans="1:68" ht="24.95" customHeight="1" thickBot="1" x14ac:dyDescent="0.3">
      <c r="A30" s="191"/>
      <c r="B30" s="14"/>
      <c r="C30" s="231" t="s">
        <v>91</v>
      </c>
      <c r="D30" s="219"/>
      <c r="E30" s="219"/>
      <c r="F30" s="219"/>
      <c r="G30" s="232"/>
      <c r="H30" s="30">
        <v>30</v>
      </c>
      <c r="I30" s="231" t="s">
        <v>91</v>
      </c>
      <c r="J30" s="219"/>
      <c r="K30" s="219"/>
      <c r="L30" s="219"/>
      <c r="M30" s="232"/>
      <c r="N30" s="30">
        <v>15</v>
      </c>
      <c r="O30" s="63"/>
      <c r="P30" s="63"/>
      <c r="Q30" s="63"/>
      <c r="R30" s="63"/>
      <c r="S30" s="63"/>
      <c r="T30" s="30"/>
      <c r="U30" s="63"/>
      <c r="V30" s="63"/>
      <c r="W30" s="63"/>
      <c r="X30" s="63"/>
      <c r="Y30" s="63"/>
      <c r="Z30" s="161"/>
      <c r="AA30" s="219" t="s">
        <v>93</v>
      </c>
      <c r="AB30" s="219"/>
      <c r="AC30" s="219"/>
      <c r="AD30" s="219"/>
      <c r="AE30" s="219"/>
      <c r="AF30" s="161">
        <v>30</v>
      </c>
      <c r="AG30" s="219" t="s">
        <v>93</v>
      </c>
      <c r="AH30" s="219"/>
      <c r="AI30" s="219"/>
      <c r="AJ30" s="219"/>
      <c r="AK30" s="219"/>
      <c r="AL30" s="30">
        <v>30</v>
      </c>
      <c r="AM30" s="219" t="s">
        <v>93</v>
      </c>
      <c r="AN30" s="219"/>
      <c r="AO30" s="219"/>
      <c r="AP30" s="219"/>
      <c r="AQ30" s="219"/>
      <c r="AR30" s="30">
        <v>30</v>
      </c>
      <c r="AS30" s="219" t="s">
        <v>93</v>
      </c>
      <c r="AT30" s="219"/>
      <c r="AU30" s="219"/>
      <c r="AV30" s="219"/>
      <c r="AW30" s="219"/>
      <c r="AX30" s="30">
        <v>30</v>
      </c>
      <c r="AY30" s="219" t="s">
        <v>93</v>
      </c>
      <c r="AZ30" s="219"/>
      <c r="BA30" s="219"/>
      <c r="BB30" s="219"/>
      <c r="BC30" s="219"/>
      <c r="BD30" s="30">
        <v>30</v>
      </c>
      <c r="BE30" s="64"/>
      <c r="BF30" s="64"/>
      <c r="BG30" s="64"/>
      <c r="BH30" s="64"/>
      <c r="BI30" s="64"/>
      <c r="BJ30" s="161"/>
      <c r="BK30" s="1"/>
      <c r="BP30" s="30"/>
    </row>
    <row r="31" spans="1:68" ht="24.95" customHeight="1" thickBot="1" x14ac:dyDescent="0.4">
      <c r="A31" s="36" t="s">
        <v>94</v>
      </c>
      <c r="B31" s="14"/>
      <c r="C31" s="121"/>
      <c r="D31" s="34" t="s">
        <v>95</v>
      </c>
      <c r="E31" s="187"/>
      <c r="F31" s="142"/>
      <c r="G31" s="186"/>
      <c r="H31" s="30">
        <v>15</v>
      </c>
      <c r="I31" s="226" t="s">
        <v>96</v>
      </c>
      <c r="J31" s="227"/>
      <c r="K31" s="227"/>
      <c r="L31" s="227"/>
      <c r="M31" s="228"/>
      <c r="N31" s="30">
        <v>10</v>
      </c>
      <c r="O31" s="226" t="s">
        <v>97</v>
      </c>
      <c r="P31" s="227"/>
      <c r="Q31" s="227"/>
      <c r="R31" s="227"/>
      <c r="S31" s="227"/>
      <c r="T31" s="30">
        <v>15</v>
      </c>
      <c r="U31" s="121"/>
      <c r="V31" s="122" t="s">
        <v>98</v>
      </c>
      <c r="W31" s="142"/>
      <c r="X31" s="142"/>
      <c r="Y31" s="142"/>
      <c r="Z31" s="161">
        <v>15</v>
      </c>
      <c r="AA31" s="122"/>
      <c r="AB31" s="122" t="s">
        <v>99</v>
      </c>
      <c r="AC31" s="143"/>
      <c r="AD31" s="142"/>
      <c r="AE31" s="142"/>
      <c r="AF31" s="161">
        <v>10</v>
      </c>
      <c r="AG31" s="218" t="s">
        <v>100</v>
      </c>
      <c r="AH31" s="218"/>
      <c r="AI31" s="218"/>
      <c r="AJ31" s="218"/>
      <c r="AK31" s="218"/>
      <c r="AL31" s="30">
        <v>10</v>
      </c>
      <c r="AM31" s="221" t="s">
        <v>101</v>
      </c>
      <c r="AN31" s="221"/>
      <c r="AO31" s="221"/>
      <c r="AP31" s="221"/>
      <c r="AQ31" s="221"/>
      <c r="AR31" s="30">
        <v>10</v>
      </c>
      <c r="AS31" s="220" t="s">
        <v>102</v>
      </c>
      <c r="AT31" s="221"/>
      <c r="AU31" s="221"/>
      <c r="AV31" s="221"/>
      <c r="AW31" s="221"/>
      <c r="AX31" s="30">
        <v>10</v>
      </c>
      <c r="AY31" s="221" t="s">
        <v>103</v>
      </c>
      <c r="AZ31" s="221"/>
      <c r="BA31" s="221"/>
      <c r="BB31" s="221"/>
      <c r="BC31" s="221"/>
      <c r="BD31" s="30">
        <v>10</v>
      </c>
      <c r="BE31" s="31"/>
      <c r="BF31" s="32"/>
      <c r="BG31" s="32"/>
      <c r="BH31" s="32"/>
      <c r="BI31" s="145"/>
      <c r="BJ31" s="161"/>
      <c r="BK31" s="1"/>
      <c r="BP31" s="30"/>
    </row>
    <row r="32" spans="1:68" ht="24.95" customHeight="1" thickBot="1" x14ac:dyDescent="0.3">
      <c r="A32" s="36" t="s">
        <v>104</v>
      </c>
      <c r="B32" s="14"/>
      <c r="C32" s="215" t="s">
        <v>105</v>
      </c>
      <c r="D32" s="216"/>
      <c r="E32" s="216"/>
      <c r="F32" s="216"/>
      <c r="G32" s="217"/>
      <c r="H32" s="49">
        <v>15</v>
      </c>
      <c r="I32" s="124"/>
      <c r="J32" s="125"/>
      <c r="K32" s="125"/>
      <c r="L32" s="125"/>
      <c r="M32" s="127"/>
      <c r="N32" s="50"/>
      <c r="O32" s="140"/>
      <c r="P32" s="125"/>
      <c r="Q32" s="125"/>
      <c r="R32" s="125"/>
      <c r="S32" s="126"/>
      <c r="T32" s="30"/>
      <c r="Z32" s="162"/>
      <c r="AA32" s="233" t="s">
        <v>106</v>
      </c>
      <c r="AB32" s="233"/>
      <c r="AC32" s="233"/>
      <c r="AD32" s="233"/>
      <c r="AE32" s="233"/>
      <c r="AF32" s="161">
        <v>60</v>
      </c>
      <c r="AG32" s="118"/>
      <c r="AH32" s="119"/>
      <c r="AI32" s="119"/>
      <c r="AJ32" s="119"/>
      <c r="AK32" s="156"/>
      <c r="AL32" s="30"/>
      <c r="AM32" s="118"/>
      <c r="AN32" s="119"/>
      <c r="AO32" s="119"/>
      <c r="AP32" s="119"/>
      <c r="AQ32" s="156"/>
      <c r="AR32" s="30"/>
      <c r="AS32" s="118"/>
      <c r="AT32" s="119"/>
      <c r="AU32" s="119"/>
      <c r="AV32" s="119"/>
      <c r="AW32" s="156"/>
      <c r="AX32" s="30"/>
      <c r="AY32" s="118"/>
      <c r="AZ32" s="119"/>
      <c r="BA32" s="119"/>
      <c r="BB32" s="119"/>
      <c r="BC32" s="156"/>
      <c r="BD32" s="30"/>
      <c r="BE32" s="39"/>
      <c r="BF32" s="40"/>
      <c r="BG32" s="40"/>
      <c r="BH32" s="40"/>
      <c r="BI32" s="158"/>
      <c r="BJ32" s="161"/>
      <c r="BK32" s="1"/>
      <c r="BP32" s="30"/>
    </row>
    <row r="33" spans="1:69" ht="24.95" customHeight="1" thickBot="1" x14ac:dyDescent="0.3">
      <c r="A33" s="37" t="s">
        <v>107</v>
      </c>
      <c r="B33" s="14"/>
      <c r="C33" s="171"/>
      <c r="D33" s="171"/>
      <c r="E33" s="171"/>
      <c r="F33" s="171"/>
      <c r="G33" s="172"/>
      <c r="H33" s="49"/>
      <c r="I33" s="168"/>
      <c r="J33" s="167"/>
      <c r="K33" s="183"/>
      <c r="L33" s="165"/>
      <c r="M33" s="169"/>
      <c r="N33" s="50"/>
      <c r="P33" s="183"/>
      <c r="Q33" s="183"/>
      <c r="R33" s="183"/>
      <c r="T33" s="30"/>
      <c r="Z33" s="162"/>
      <c r="AA33" s="39"/>
      <c r="AB33" s="40"/>
      <c r="AC33" s="40"/>
      <c r="AD33" s="40"/>
      <c r="AE33" s="158"/>
      <c r="AF33" s="161"/>
      <c r="AG33" s="39"/>
      <c r="AH33" s="40"/>
      <c r="AI33" s="40"/>
      <c r="AJ33" s="40"/>
      <c r="AK33" s="158"/>
      <c r="AL33" s="30"/>
      <c r="AM33" s="39"/>
      <c r="AN33" s="40"/>
      <c r="AO33" s="40"/>
      <c r="AP33" s="40"/>
      <c r="AQ33" s="158"/>
      <c r="AR33" s="30"/>
      <c r="AS33" s="231" t="s">
        <v>108</v>
      </c>
      <c r="AT33" s="219"/>
      <c r="AU33" s="219"/>
      <c r="AV33" s="219"/>
      <c r="AW33" s="219"/>
      <c r="AX33" s="30">
        <v>0</v>
      </c>
      <c r="AY33" s="219" t="s">
        <v>108</v>
      </c>
      <c r="AZ33" s="219"/>
      <c r="BA33" s="219"/>
      <c r="BB33" s="219"/>
      <c r="BC33" s="219"/>
      <c r="BD33" s="30">
        <v>30</v>
      </c>
      <c r="BJ33" s="161"/>
      <c r="BK33" s="1"/>
      <c r="BP33" s="30"/>
    </row>
    <row r="34" spans="1:69" ht="24.95" customHeight="1" thickBot="1" x14ac:dyDescent="0.4">
      <c r="A34" s="37"/>
      <c r="B34" s="14"/>
      <c r="C34" s="150"/>
      <c r="D34" s="150"/>
      <c r="E34" s="150"/>
      <c r="F34" s="150"/>
      <c r="G34" s="151"/>
      <c r="H34" s="30"/>
      <c r="I34" s="170"/>
      <c r="J34" s="150"/>
      <c r="K34" s="150"/>
      <c r="L34" s="150"/>
      <c r="M34" s="151"/>
      <c r="N34" s="30"/>
      <c r="O34" s="44"/>
      <c r="P34" s="130"/>
      <c r="Q34" s="184"/>
      <c r="R34" s="128"/>
      <c r="S34" s="43"/>
      <c r="T34" s="45"/>
      <c r="U34" s="128"/>
      <c r="V34" s="129"/>
      <c r="W34" s="129"/>
      <c r="X34" s="129"/>
      <c r="Y34" s="130"/>
      <c r="Z34" s="164"/>
      <c r="AA34" s="47"/>
      <c r="AB34" s="42"/>
      <c r="AC34" s="42"/>
      <c r="AD34" s="42"/>
      <c r="AE34" s="46"/>
      <c r="AF34" s="164"/>
      <c r="AG34" s="255" t="s">
        <v>109</v>
      </c>
      <c r="AH34" s="255"/>
      <c r="AI34" s="255"/>
      <c r="AJ34" s="255"/>
      <c r="AK34" s="255"/>
      <c r="AL34" s="30">
        <v>30</v>
      </c>
      <c r="AM34" s="255" t="s">
        <v>109</v>
      </c>
      <c r="AN34" s="255"/>
      <c r="AO34" s="255"/>
      <c r="AP34" s="255"/>
      <c r="AQ34" s="255"/>
      <c r="AR34" s="30">
        <v>30</v>
      </c>
      <c r="AS34" s="256" t="s">
        <v>109</v>
      </c>
      <c r="AT34" s="255"/>
      <c r="AU34" s="255"/>
      <c r="AV34" s="255"/>
      <c r="AW34" s="255"/>
      <c r="AX34" s="30">
        <v>30</v>
      </c>
      <c r="AY34" s="255" t="s">
        <v>109</v>
      </c>
      <c r="AZ34" s="255"/>
      <c r="BA34" s="255"/>
      <c r="BB34" s="255"/>
      <c r="BC34" s="255"/>
      <c r="BD34" s="30">
        <v>30</v>
      </c>
      <c r="BE34" s="47"/>
      <c r="BF34" s="42"/>
      <c r="BG34" s="42"/>
      <c r="BH34" s="42"/>
      <c r="BI34" s="46"/>
      <c r="BJ34" s="164"/>
      <c r="BK34" s="1"/>
      <c r="BP34" s="68"/>
    </row>
    <row r="35" spans="1:69" ht="24.95" customHeight="1" x14ac:dyDescent="0.3">
      <c r="A35" s="38" t="s">
        <v>110</v>
      </c>
      <c r="B35" s="14"/>
      <c r="C35" s="15"/>
      <c r="H35" s="111">
        <f>SUM(H9:H34)</f>
        <v>419</v>
      </c>
      <c r="I35" s="112"/>
      <c r="J35" s="112"/>
      <c r="K35" s="112"/>
      <c r="L35" s="112"/>
      <c r="M35" s="112"/>
      <c r="N35" s="111">
        <f>SUM(N9:N34)</f>
        <v>420</v>
      </c>
      <c r="O35" s="112"/>
      <c r="P35" s="112"/>
      <c r="Q35" s="112"/>
      <c r="R35" s="112"/>
      <c r="S35" s="112"/>
      <c r="T35" s="111">
        <f>SUM(T9:T34)</f>
        <v>402</v>
      </c>
      <c r="U35" s="112"/>
      <c r="V35" s="112"/>
      <c r="W35" s="112"/>
      <c r="X35" s="112"/>
      <c r="Y35" s="112"/>
      <c r="Z35" s="111">
        <f>SUM(Z9:Z34)</f>
        <v>402</v>
      </c>
      <c r="AA35" s="112"/>
      <c r="AB35" s="112"/>
      <c r="AC35" s="112"/>
      <c r="AD35" s="112"/>
      <c r="AE35" s="112"/>
      <c r="AF35" s="111">
        <f>SUM(AF9:AF34)</f>
        <v>406</v>
      </c>
      <c r="AG35" s="112"/>
      <c r="AH35" s="112"/>
      <c r="AI35" s="112"/>
      <c r="AJ35" s="112"/>
      <c r="AK35" s="112"/>
      <c r="AL35" s="111">
        <f>SUM(AL9:AL34)</f>
        <v>566</v>
      </c>
      <c r="AM35" s="112"/>
      <c r="AN35" s="112"/>
      <c r="AO35" s="112"/>
      <c r="AP35" s="112"/>
      <c r="AQ35" s="112"/>
      <c r="AR35" s="111">
        <f>SUM(AR9:AR34)</f>
        <v>416</v>
      </c>
      <c r="AS35" s="112"/>
      <c r="AT35" s="112"/>
      <c r="AU35" s="112"/>
      <c r="AV35" s="112"/>
      <c r="AW35" s="112"/>
      <c r="AX35" s="111">
        <f>SUM(AX9:AX34)</f>
        <v>566</v>
      </c>
      <c r="AY35" s="112"/>
      <c r="AZ35" s="112"/>
      <c r="BA35" s="112"/>
      <c r="BB35" s="112"/>
      <c r="BC35" s="112"/>
      <c r="BD35" s="111">
        <f>SUM(BD9:BD34)</f>
        <v>398</v>
      </c>
      <c r="BE35" s="112"/>
      <c r="BF35" s="112"/>
      <c r="BG35" s="112"/>
      <c r="BH35" s="112"/>
      <c r="BI35" s="112"/>
      <c r="BJ35" s="111">
        <f>SUM(BJ9:BJ34)</f>
        <v>405</v>
      </c>
      <c r="BK35" s="112"/>
      <c r="BL35" s="112"/>
      <c r="BM35" s="112"/>
      <c r="BN35" s="112"/>
      <c r="BO35" s="112"/>
      <c r="BP35" s="111">
        <f>SUM(BP25:BP34)</f>
        <v>960</v>
      </c>
      <c r="BQ35" s="111">
        <f>SUM(C35:BP35)</f>
        <v>5360</v>
      </c>
    </row>
    <row r="36" spans="1:69" x14ac:dyDescent="0.25">
      <c r="B36" s="2"/>
    </row>
  </sheetData>
  <mergeCells count="118">
    <mergeCell ref="BE29:BI29"/>
    <mergeCell ref="AY5:BD6"/>
    <mergeCell ref="I17:M17"/>
    <mergeCell ref="AS3:AW3"/>
    <mergeCell ref="BK25:BO25"/>
    <mergeCell ref="AS27:AW27"/>
    <mergeCell ref="AG24:AK24"/>
    <mergeCell ref="AM15:AQ15"/>
    <mergeCell ref="BE25:BI25"/>
    <mergeCell ref="AM20:AQ20"/>
    <mergeCell ref="AY21:BC21"/>
    <mergeCell ref="O22:S22"/>
    <mergeCell ref="BK5:BP6"/>
    <mergeCell ref="AM3:AQ3"/>
    <mergeCell ref="BE5:BJ6"/>
    <mergeCell ref="AY22:BC22"/>
    <mergeCell ref="AM31:AQ31"/>
    <mergeCell ref="AS5:AX6"/>
    <mergeCell ref="O23:S23"/>
    <mergeCell ref="U23:Y23"/>
    <mergeCell ref="I10:M10"/>
    <mergeCell ref="AA30:AE30"/>
    <mergeCell ref="AA9:AE9"/>
    <mergeCell ref="AG9:AK9"/>
    <mergeCell ref="I20:M20"/>
    <mergeCell ref="O19:S19"/>
    <mergeCell ref="U19:Y19"/>
    <mergeCell ref="U20:Y20"/>
    <mergeCell ref="AA20:AE20"/>
    <mergeCell ref="AA29:AE29"/>
    <mergeCell ref="AG29:AK29"/>
    <mergeCell ref="AM29:AQ29"/>
    <mergeCell ref="AY34:BC34"/>
    <mergeCell ref="AS34:AW34"/>
    <mergeCell ref="AM34:AQ34"/>
    <mergeCell ref="AG34:AK34"/>
    <mergeCell ref="AG10:AK10"/>
    <mergeCell ref="AS10:AW10"/>
    <mergeCell ref="O20:S20"/>
    <mergeCell ref="AS20:AW20"/>
    <mergeCell ref="AA23:AE23"/>
    <mergeCell ref="AM23:AQ23"/>
    <mergeCell ref="AG20:AK20"/>
    <mergeCell ref="AY20:BC20"/>
    <mergeCell ref="AY11:BC11"/>
    <mergeCell ref="U10:Y10"/>
    <mergeCell ref="AS14:AW14"/>
    <mergeCell ref="AY14:BC14"/>
    <mergeCell ref="AY12:BC12"/>
    <mergeCell ref="AM28:AQ28"/>
    <mergeCell ref="AS30:AW30"/>
    <mergeCell ref="AM30:AQ30"/>
    <mergeCell ref="AG30:AK30"/>
    <mergeCell ref="AS33:AW33"/>
    <mergeCell ref="AY33:BC33"/>
    <mergeCell ref="AY24:BC24"/>
    <mergeCell ref="C5:H6"/>
    <mergeCell ref="I5:N6"/>
    <mergeCell ref="O5:T6"/>
    <mergeCell ref="U5:Z6"/>
    <mergeCell ref="AA5:AF6"/>
    <mergeCell ref="AG5:AL6"/>
    <mergeCell ref="AM5:AR6"/>
    <mergeCell ref="C3:G3"/>
    <mergeCell ref="I3:M3"/>
    <mergeCell ref="O3:S3"/>
    <mergeCell ref="U3:Y3"/>
    <mergeCell ref="AA3:AE3"/>
    <mergeCell ref="AG3:AK3"/>
    <mergeCell ref="C9:G9"/>
    <mergeCell ref="I9:M9"/>
    <mergeCell ref="O9:S9"/>
    <mergeCell ref="U9:Y9"/>
    <mergeCell ref="AM11:AQ11"/>
    <mergeCell ref="AG12:AK12"/>
    <mergeCell ref="AM12:AQ12"/>
    <mergeCell ref="I13:M13"/>
    <mergeCell ref="O13:S13"/>
    <mergeCell ref="U13:Y13"/>
    <mergeCell ref="AA13:AE13"/>
    <mergeCell ref="C15:G15"/>
    <mergeCell ref="U18:Y18"/>
    <mergeCell ref="C17:G17"/>
    <mergeCell ref="O17:S17"/>
    <mergeCell ref="C11:G11"/>
    <mergeCell ref="I11:M11"/>
    <mergeCell ref="AY30:BC30"/>
    <mergeCell ref="AY26:BC26"/>
    <mergeCell ref="AS26:AW26"/>
    <mergeCell ref="C14:G14"/>
    <mergeCell ref="I14:M14"/>
    <mergeCell ref="AG14:AK14"/>
    <mergeCell ref="AM14:AQ14"/>
    <mergeCell ref="AS29:AW29"/>
    <mergeCell ref="C32:G32"/>
    <mergeCell ref="AS21:AW21"/>
    <mergeCell ref="AY29:BC29"/>
    <mergeCell ref="AS31:AW31"/>
    <mergeCell ref="AY31:BC31"/>
    <mergeCell ref="AG31:AK31"/>
    <mergeCell ref="C26:G26"/>
    <mergeCell ref="C27:G27"/>
    <mergeCell ref="I27:M27"/>
    <mergeCell ref="AG28:AK28"/>
    <mergeCell ref="AM24:AQ24"/>
    <mergeCell ref="AS24:AW24"/>
    <mergeCell ref="C23:G23"/>
    <mergeCell ref="C24:G24"/>
    <mergeCell ref="AG23:AK23"/>
    <mergeCell ref="AS23:AW23"/>
    <mergeCell ref="AY23:BC23"/>
    <mergeCell ref="C30:G30"/>
    <mergeCell ref="I30:M30"/>
    <mergeCell ref="O29:S29"/>
    <mergeCell ref="U29:Y29"/>
    <mergeCell ref="I31:M31"/>
    <mergeCell ref="O31:S31"/>
    <mergeCell ref="AA32:AE32"/>
  </mergeCells>
  <conditionalFormatting sqref="C11 I11 O13 U13 AA13 U18 U20 AA20 AG20 C13">
    <cfRule type="expression" dxfId="689" priority="2069">
      <formula>AND(TODAY()&gt;=O$5,TODAY()&lt;P$5)</formula>
    </cfRule>
  </conditionalFormatting>
  <conditionalFormatting sqref="C11 I11 O13 U13 AA13 U18 U20 AA20 AG20">
    <cfRule type="expression" dxfId="688" priority="2064" stopIfTrue="1">
      <formula>AND(#REF!="Wysokie ryzyko",O$5&gt;=#REF!,O$5&lt;=#REF!+#REF!-1)</formula>
    </cfRule>
    <cfRule type="expression" dxfId="687" priority="2065" stopIfTrue="1">
      <formula>AND(#REF!="Zgodnie z planem",O$5&gt;=#REF!,O$5&lt;=#REF!+#REF!-1)</formula>
    </cfRule>
    <cfRule type="expression" dxfId="686" priority="2066" stopIfTrue="1">
      <formula>AND(#REF!="Średnie ryzyko",O$5&gt;=#REF!,O$5&lt;=#REF!+#REF!-1)</formula>
    </cfRule>
    <cfRule type="expression" dxfId="685" priority="2067" stopIfTrue="1">
      <formula>AND(LEN(#REF!)=0,O$5&gt;=#REF!,O$5&lt;=#REF!+#REF!-1)</formula>
    </cfRule>
  </conditionalFormatting>
  <conditionalFormatting sqref="C11 U13 U18 U20 AA20 I11 O13 AA13 AG20">
    <cfRule type="expression" dxfId="684" priority="2059" stopIfTrue="1">
      <formula>AND(#REF!="Niskie ryzyko",O$5&gt;=#REF!,O$5&lt;=#REF!+#REF!-1)</formula>
    </cfRule>
  </conditionalFormatting>
  <conditionalFormatting sqref="C13">
    <cfRule type="expression" dxfId="683" priority="218" stopIfTrue="1">
      <formula>AND(#REF!="Niskie ryzyko",O$5&gt;=#REF!,O$5&lt;=#REF!+#REF!-1)</formula>
    </cfRule>
    <cfRule type="expression" dxfId="682" priority="219" stopIfTrue="1">
      <formula>AND(#REF!="Wysokie ryzyko",O$5&gt;=#REF!,O$5&lt;=#REF!+#REF!-1)</formula>
    </cfRule>
    <cfRule type="expression" dxfId="681" priority="220" stopIfTrue="1">
      <formula>AND(#REF!="Zgodnie z planem",O$5&gt;=#REF!,O$5&lt;=#REF!+#REF!-1)</formula>
    </cfRule>
    <cfRule type="expression" dxfId="680" priority="221" stopIfTrue="1">
      <formula>AND(#REF!="Średnie ryzyko",O$5&gt;=#REF!,O$5&lt;=#REF!+#REF!-1)</formula>
    </cfRule>
    <cfRule type="expression" dxfId="679" priority="222" stopIfTrue="1">
      <formula>AND(LEN(#REF!)=0,O$5&gt;=#REF!,O$5&lt;=#REF!+#REF!-1)</formula>
    </cfRule>
  </conditionalFormatting>
  <conditionalFormatting sqref="C23 AM28">
    <cfRule type="expression" dxfId="678" priority="458" stopIfTrue="1">
      <formula>AND(#REF!="Niskie ryzyko",I$5&gt;=#REF!,I$5&lt;=#REF!+#REF!-1)</formula>
    </cfRule>
    <cfRule type="expression" dxfId="677" priority="459" stopIfTrue="1">
      <formula>AND(#REF!="Wysokie ryzyko",I$5&gt;=#REF!,I$5&lt;=#REF!+#REF!-1)</formula>
    </cfRule>
    <cfRule type="expression" dxfId="676" priority="460" stopIfTrue="1">
      <formula>AND(#REF!="Zgodnie z planem",I$5&gt;=#REF!,I$5&lt;=#REF!+#REF!-1)</formula>
    </cfRule>
    <cfRule type="expression" dxfId="675" priority="461" stopIfTrue="1">
      <formula>AND(#REF!="Średnie ryzyko",I$5&gt;=#REF!,I$5&lt;=#REF!+#REF!-1)</formula>
    </cfRule>
    <cfRule type="expression" dxfId="674" priority="462" stopIfTrue="1">
      <formula>AND(LEN(#REF!)=0,I$5&gt;=#REF!,I$5&lt;=#REF!+#REF!-1)</formula>
    </cfRule>
  </conditionalFormatting>
  <conditionalFormatting sqref="C24">
    <cfRule type="expression" dxfId="673" priority="1958" stopIfTrue="1">
      <formula>AND(#REF!="Niskie ryzyko",C$5&gt;=#REF!,C$5&lt;=#REF!+#REF!-1)</formula>
    </cfRule>
    <cfRule type="expression" dxfId="672" priority="1959" stopIfTrue="1">
      <formula>AND(#REF!="Wysokie ryzyko",C$5&gt;=#REF!,C$5&lt;=#REF!+#REF!-1)</formula>
    </cfRule>
    <cfRule type="expression" dxfId="671" priority="1960" stopIfTrue="1">
      <formula>AND(#REF!="Zgodnie z planem",C$5&gt;=#REF!,C$5&lt;=#REF!+#REF!-1)</formula>
    </cfRule>
    <cfRule type="expression" dxfId="670" priority="1961" stopIfTrue="1">
      <formula>AND(#REF!="Średnie ryzyko",C$5&gt;=#REF!,C$5&lt;=#REF!+#REF!-1)</formula>
    </cfRule>
    <cfRule type="expression" dxfId="669" priority="1962" stopIfTrue="1">
      <formula>AND(LEN(#REF!)=0,C$5&gt;=#REF!,C$5&lt;=#REF!+#REF!-1)</formula>
    </cfRule>
  </conditionalFormatting>
  <conditionalFormatting sqref="C26:C27">
    <cfRule type="expression" dxfId="668" priority="396">
      <formula>AND(TODAY()&gt;=C$5,TODAY()&lt;D$5)</formula>
    </cfRule>
    <cfRule type="expression" dxfId="667" priority="397" stopIfTrue="1">
      <formula>AND(#REF!="Niskie ryzyko",C$5&gt;=#REF!,C$5&lt;=#REF!+#REF!-1)</formula>
    </cfRule>
    <cfRule type="expression" dxfId="666" priority="398" stopIfTrue="1">
      <formula>AND(#REF!="Wysokie ryzyko",C$5&gt;=#REF!,C$5&lt;=#REF!+#REF!-1)</formula>
    </cfRule>
    <cfRule type="expression" dxfId="665" priority="399" stopIfTrue="1">
      <formula>AND(#REF!="Zgodnie z planem",C$5&gt;=#REF!,C$5&lt;=#REF!+#REF!-1)</formula>
    </cfRule>
    <cfRule type="expression" dxfId="664" priority="400" stopIfTrue="1">
      <formula>AND(#REF!="Średnie ryzyko",C$5&gt;=#REF!,C$5&lt;=#REF!+#REF!-1)</formula>
    </cfRule>
    <cfRule type="expression" dxfId="663" priority="401" stopIfTrue="1">
      <formula>AND(LEN(#REF!)=0,C$5&gt;=#REF!,C$5&lt;=#REF!+#REF!-1)</formula>
    </cfRule>
  </conditionalFormatting>
  <conditionalFormatting sqref="C35">
    <cfRule type="expression" dxfId="662" priority="437" stopIfTrue="1">
      <formula>AND(#REF!="Niskie ryzyko",C$5&gt;=#REF!,C$5&lt;=#REF!+#REF!-1)</formula>
    </cfRule>
    <cfRule type="expression" dxfId="661" priority="438" stopIfTrue="1">
      <formula>AND(#REF!="Wysokie ryzyko",C$5&gt;=#REF!,C$5&lt;=#REF!+#REF!-1)</formula>
    </cfRule>
    <cfRule type="expression" dxfId="660" priority="439" stopIfTrue="1">
      <formula>AND(#REF!="Zgodnie z planem",C$5&gt;=#REF!,C$5&lt;=#REF!+#REF!-1)</formula>
    </cfRule>
    <cfRule type="expression" dxfId="659" priority="440" stopIfTrue="1">
      <formula>AND(#REF!="Średnie ryzyko",C$5&gt;=#REF!,C$5&lt;=#REF!+#REF!-1)</formula>
    </cfRule>
    <cfRule type="expression" dxfId="658" priority="441" stopIfTrue="1">
      <formula>AND(LEN(#REF!)=0,C$5&gt;=#REF!,C$5&lt;=#REF!+#REF!-1)</formula>
    </cfRule>
  </conditionalFormatting>
  <conditionalFormatting sqref="C8:AX8 C9 AS9 O9:O10 AY9:AY10 BE9:BE10 C11:C12 AS11:AS12 U12:U13 AY13:BC13 I13:I15 BE13:BI22 AG14 AS14 AY14 O14:O15 AM14:AM15 C14:C18 U15 AA15 D15:G16 AY15:BC22 I16:M16 O16:S16 AA16:AE16 U16:Y18 AG16:AK19 AS16:AW19 AM16:AQ20 O17 I17:I18 AA18 O19 U19 AA19:AE21 U20:Y21 I20:M22 AG21:AG23 AS23:AW23 AS24 AY24 C25:G25 I25:M26 AG25:AK27 U25:Y28 AA25:AE28 BE25:BI28 AY26:AY27 AM26:AQ28 C28:G28 I28:M28 O28:S28 BE29:BE30 O30:S30 U30:Y30 O31:O32 BE31:BI32 AS32:AW32 AY32:BC32 AG32:AK33 AM32:AQ33 C32:C34 I32:I34 AA32:AE34 O34 U34 BE34:BI34">
    <cfRule type="expression" dxfId="657" priority="443" stopIfTrue="1">
      <formula>AND(#REF!="Wysokie ryzyko",C$5&gt;=#REF!,C$5&lt;=#REF!+#REF!-1)</formula>
    </cfRule>
    <cfRule type="expression" dxfId="656" priority="444" stopIfTrue="1">
      <formula>AND(#REF!="Zgodnie z planem",C$5&gt;=#REF!,C$5&lt;=#REF!+#REF!-1)</formula>
    </cfRule>
    <cfRule type="expression" dxfId="655" priority="445" stopIfTrue="1">
      <formula>AND(#REF!="Średnie ryzyko",C$5&gt;=#REF!,C$5&lt;=#REF!+#REF!-1)</formula>
    </cfRule>
    <cfRule type="expression" dxfId="654" priority="446" stopIfTrue="1">
      <formula>AND(LEN(#REF!)=0,C$5&gt;=#REF!,C$5&lt;=#REF!+#REF!-1)</formula>
    </cfRule>
  </conditionalFormatting>
  <conditionalFormatting sqref="C8:AX8 AS9 AY9:AY10 BE9:BE10 AS11:AS12 AY13:BC13 I13:I15 BE13:BI22 AY14 C14:C18 U15 AA15 D15:G16 AY15:BC22 I16:M16 O16:S16 AA16:AE16 U16:Y18 AG16:AK19 O17 I17:I18 O19 U19 AA19:AE21 U20:Y21 AS23:AW23 C25:G25 I25:M26 AG25:AK27 U25:Y28 AA25:AE28 C28:G28 I28:M28 O28:S28 BE29:BE30 O30:S30 U30:Y30 O31:O32 BE31:BI32 AS32:AW32 AY32:BC32 AG32:AK33 AM32:AQ33 C32:C34 I32:I34 AA32:AE34 O34 U34 BE34:BI34 BE25:BI28 C9 O9:O10 C11:C12 U12:U13 AG14 AS14 O14:O15 AM14:AM15 AS16:AW19 AM16:AQ20 AA18 I20:M22 AG21:AG23 AS24 AY24 AY26:AY27 AM26:AQ28">
    <cfRule type="expression" dxfId="653" priority="442" stopIfTrue="1">
      <formula>AND(#REF!="Niskie ryzyko",C$5&gt;=#REF!,C$5&lt;=#REF!+#REF!-1)</formula>
    </cfRule>
  </conditionalFormatting>
  <conditionalFormatting sqref="H7:H8 N7:N8 T7:T8 Z7:Z8 AF7:AF8 AL7:AL8 AR7:AR8 AX7:AX8 BD7:BD8 BJ7:BJ8">
    <cfRule type="expression" dxfId="652" priority="447">
      <formula>AND(TODAY()&gt;=H$5,TODAY()&lt;#REF!)</formula>
    </cfRule>
  </conditionalFormatting>
  <conditionalFormatting sqref="I9">
    <cfRule type="expression" dxfId="651" priority="424">
      <formula>AND(TODAY()&gt;=I$5,TODAY()&lt;J$5)</formula>
    </cfRule>
    <cfRule type="expression" dxfId="650" priority="425" stopIfTrue="1">
      <formula>AND(#REF!="Niskie ryzyko",I$5&gt;=#REF!,I$5&lt;=#REF!+#REF!-1)</formula>
    </cfRule>
    <cfRule type="expression" dxfId="649" priority="426" stopIfTrue="1">
      <formula>AND(#REF!="Wysokie ryzyko",I$5&gt;=#REF!,I$5&lt;=#REF!+#REF!-1)</formula>
    </cfRule>
    <cfRule type="expression" dxfId="648" priority="427" stopIfTrue="1">
      <formula>AND(#REF!="Zgodnie z planem",I$5&gt;=#REF!,I$5&lt;=#REF!+#REF!-1)</formula>
    </cfRule>
    <cfRule type="expression" dxfId="647" priority="428" stopIfTrue="1">
      <formula>AND(#REF!="Średnie ryzyko",I$5&gt;=#REF!,I$5&lt;=#REF!+#REF!-1)</formula>
    </cfRule>
    <cfRule type="expression" dxfId="646" priority="429" stopIfTrue="1">
      <formula>AND(LEN(#REF!)=0,I$5&gt;=#REF!,I$5&lt;=#REF!+#REF!-1)</formula>
    </cfRule>
  </conditionalFormatting>
  <conditionalFormatting sqref="I10 AY20 BE25 AA32">
    <cfRule type="expression" dxfId="645" priority="277">
      <formula>AND(TODAY()&gt;=C$5,TODAY()&lt;D$5)</formula>
    </cfRule>
  </conditionalFormatting>
  <conditionalFormatting sqref="I10 BE25 AA32">
    <cfRule type="expression" dxfId="644" priority="2054" stopIfTrue="1">
      <formula>AND(#REF!="Wysokie ryzyko",C$5&gt;=#REF!,C$5&lt;=#REF!+#REF!-1)</formula>
    </cfRule>
    <cfRule type="expression" dxfId="643" priority="2055" stopIfTrue="1">
      <formula>AND(#REF!="Zgodnie z planem",C$5&gt;=#REF!,C$5&lt;=#REF!+#REF!-1)</formula>
    </cfRule>
    <cfRule type="expression" dxfId="642" priority="2056" stopIfTrue="1">
      <formula>AND(#REF!="Średnie ryzyko",C$5&gt;=#REF!,C$5&lt;=#REF!+#REF!-1)</formula>
    </cfRule>
    <cfRule type="expression" dxfId="641" priority="2057" stopIfTrue="1">
      <formula>AND(LEN(#REF!)=0,C$5&gt;=#REF!,C$5&lt;=#REF!+#REF!-1)</formula>
    </cfRule>
  </conditionalFormatting>
  <conditionalFormatting sqref="I20">
    <cfRule type="expression" dxfId="640" priority="2071" stopIfTrue="1">
      <formula>AND(#REF!="Niskie ryzyko",AA$5&gt;=#REF!,AA$5&lt;=#REF!+#REF!-1)</formula>
    </cfRule>
    <cfRule type="expression" dxfId="639" priority="2076" stopIfTrue="1">
      <formula>AND(#REF!="Wysokie ryzyko",AA$5&gt;=#REF!,AA$5&lt;=#REF!+#REF!-1)</formula>
    </cfRule>
    <cfRule type="expression" dxfId="638" priority="2077" stopIfTrue="1">
      <formula>AND(#REF!="Zgodnie z planem",AA$5&gt;=#REF!,AA$5&lt;=#REF!+#REF!-1)</formula>
    </cfRule>
    <cfRule type="expression" dxfId="637" priority="2078" stopIfTrue="1">
      <formula>AND(#REF!="Średnie ryzyko",AA$5&gt;=#REF!,AA$5&lt;=#REF!+#REF!-1)</formula>
    </cfRule>
    <cfRule type="expression" dxfId="636" priority="2079" stopIfTrue="1">
      <formula>AND(LEN(#REF!)=0,AA$5&gt;=#REF!,AA$5&lt;=#REF!+#REF!-1)</formula>
    </cfRule>
    <cfRule type="expression" dxfId="635" priority="2081">
      <formula>AND(TODAY()&gt;=AA$5,TODAY()&lt;AB$5)</formula>
    </cfRule>
  </conditionalFormatting>
  <conditionalFormatting sqref="I27">
    <cfRule type="expression" dxfId="634" priority="209">
      <formula>AND(TODAY()&gt;=I$5,TODAY()&lt;J$5)</formula>
    </cfRule>
    <cfRule type="expression" dxfId="633" priority="210" stopIfTrue="1">
      <formula>AND(#REF!="Niskie ryzyko",I$5&gt;=#REF!,I$5&lt;=#REF!+#REF!-1)</formula>
    </cfRule>
    <cfRule type="expression" dxfId="632" priority="211" stopIfTrue="1">
      <formula>AND(#REF!="Wysokie ryzyko",I$5&gt;=#REF!,I$5&lt;=#REF!+#REF!-1)</formula>
    </cfRule>
    <cfRule type="expression" dxfId="631" priority="212" stopIfTrue="1">
      <formula>AND(#REF!="Zgodnie z planem",I$5&gt;=#REF!,I$5&lt;=#REF!+#REF!-1)</formula>
    </cfRule>
    <cfRule type="expression" dxfId="630" priority="213" stopIfTrue="1">
      <formula>AND(#REF!="Średnie ryzyko",I$5&gt;=#REF!,I$5&lt;=#REF!+#REF!-1)</formula>
    </cfRule>
    <cfRule type="expression" dxfId="629" priority="214" stopIfTrue="1">
      <formula>AND(LEN(#REF!)=0,I$5&gt;=#REF!,I$5&lt;=#REF!+#REF!-1)</formula>
    </cfRule>
  </conditionalFormatting>
  <conditionalFormatting sqref="I29:I30">
    <cfRule type="expression" dxfId="628" priority="71">
      <formula>AND(TODAY()&gt;=I$5,TODAY()&lt;J$5)</formula>
    </cfRule>
    <cfRule type="expression" dxfId="627" priority="72" stopIfTrue="1">
      <formula>AND(#REF!="Niskie ryzyko",I$5&gt;=#REF!,I$5&lt;=#REF!+#REF!-1)</formula>
    </cfRule>
    <cfRule type="expression" dxfId="626" priority="73" stopIfTrue="1">
      <formula>AND(#REF!="Wysokie ryzyko",I$5&gt;=#REF!,I$5&lt;=#REF!+#REF!-1)</formula>
    </cfRule>
    <cfRule type="expression" dxfId="625" priority="74" stopIfTrue="1">
      <formula>AND(#REF!="Zgodnie z planem",I$5&gt;=#REF!,I$5&lt;=#REF!+#REF!-1)</formula>
    </cfRule>
    <cfRule type="expression" dxfId="624" priority="75" stopIfTrue="1">
      <formula>AND(#REF!="Średnie ryzyko",I$5&gt;=#REF!,I$5&lt;=#REF!+#REF!-1)</formula>
    </cfRule>
    <cfRule type="expression" dxfId="623" priority="76" stopIfTrue="1">
      <formula>AND(LEN(#REF!)=0,I$5&gt;=#REF!,I$5&lt;=#REF!+#REF!-1)</formula>
    </cfRule>
  </conditionalFormatting>
  <conditionalFormatting sqref="I31">
    <cfRule type="expression" dxfId="622" priority="230" stopIfTrue="1">
      <formula>AND(#REF!="Niskie ryzyko",XEU$5&gt;=#REF!,XEU$5&lt;=#REF!+#REF!-1)</formula>
    </cfRule>
    <cfRule type="expression" dxfId="621" priority="231" stopIfTrue="1">
      <formula>AND(#REF!="Wysokie ryzyko",XEU$5&gt;=#REF!,XEU$5&lt;=#REF!+#REF!-1)</formula>
    </cfRule>
    <cfRule type="expression" dxfId="620" priority="232" stopIfTrue="1">
      <formula>AND(#REF!="Zgodnie z planem",XEU$5&gt;=#REF!,XEU$5&lt;=#REF!+#REF!-1)</formula>
    </cfRule>
    <cfRule type="expression" dxfId="619" priority="233" stopIfTrue="1">
      <formula>AND(#REF!="Średnie ryzyko",XEU$5&gt;=#REF!,XEU$5&lt;=#REF!+#REF!-1)</formula>
    </cfRule>
    <cfRule type="expression" dxfId="618" priority="234" stopIfTrue="1">
      <formula>AND(LEN(#REF!)=0,XEU$5&gt;=#REF!,XEU$5&lt;=#REF!+#REF!-1)</formula>
    </cfRule>
    <cfRule type="expression" dxfId="617" priority="235">
      <formula>AND(TODAY()&gt;=XEU$5,TODAY()&lt;XEV$5)</formula>
    </cfRule>
  </conditionalFormatting>
  <conditionalFormatting sqref="O20">
    <cfRule type="expression" dxfId="616" priority="132" stopIfTrue="1">
      <formula>AND(#REF!="Niskie ryzyko",AG$5&gt;=#REF!,AG$5&lt;=#REF!+#REF!-1)</formula>
    </cfRule>
    <cfRule type="expression" dxfId="615" priority="133" stopIfTrue="1">
      <formula>AND(#REF!="Wysokie ryzyko",AG$5&gt;=#REF!,AG$5&lt;=#REF!+#REF!-1)</formula>
    </cfRule>
    <cfRule type="expression" dxfId="614" priority="134" stopIfTrue="1">
      <formula>AND(#REF!="Zgodnie z planem",AG$5&gt;=#REF!,AG$5&lt;=#REF!+#REF!-1)</formula>
    </cfRule>
    <cfRule type="expression" dxfId="613" priority="135" stopIfTrue="1">
      <formula>AND(#REF!="Średnie ryzyko",AG$5&gt;=#REF!,AG$5&lt;=#REF!+#REF!-1)</formula>
    </cfRule>
    <cfRule type="expression" dxfId="612" priority="136" stopIfTrue="1">
      <formula>AND(LEN(#REF!)=0,AG$5&gt;=#REF!,AG$5&lt;=#REF!+#REF!-1)</formula>
    </cfRule>
    <cfRule type="expression" dxfId="611" priority="137">
      <formula>AND(TODAY()&gt;=AG$5,TODAY()&lt;AH$5)</formula>
    </cfRule>
  </conditionalFormatting>
  <conditionalFormatting sqref="O22">
    <cfRule type="expression" dxfId="610" priority="470" stopIfTrue="1">
      <formula>AND(#REF!="Niskie ryzyko",AM$5&gt;=#REF!,AM$5&lt;=#REF!+#REF!-1)</formula>
    </cfRule>
    <cfRule type="expression" dxfId="609" priority="471" stopIfTrue="1">
      <formula>AND(#REF!="Wysokie ryzyko",AM$5&gt;=#REF!,AM$5&lt;=#REF!+#REF!-1)</formula>
    </cfRule>
    <cfRule type="expression" dxfId="608" priority="472" stopIfTrue="1">
      <formula>AND(#REF!="Zgodnie z planem",AM$5&gt;=#REF!,AM$5&lt;=#REF!+#REF!-1)</formula>
    </cfRule>
    <cfRule type="expression" dxfId="607" priority="473" stopIfTrue="1">
      <formula>AND(#REF!="Średnie ryzyko",AM$5&gt;=#REF!,AM$5&lt;=#REF!+#REF!-1)</formula>
    </cfRule>
    <cfRule type="expression" dxfId="606" priority="474" stopIfTrue="1">
      <formula>AND(LEN(#REF!)=0,AM$5&gt;=#REF!,AM$5&lt;=#REF!+#REF!-1)</formula>
    </cfRule>
    <cfRule type="expression" dxfId="605" priority="475" stopIfTrue="1">
      <formula>AND(#REF!="Niskie ryzyko",AS$5&gt;=#REF!,AS$5&lt;=#REF!+#REF!-1)</formula>
    </cfRule>
    <cfRule type="expression" dxfId="604" priority="476" stopIfTrue="1">
      <formula>AND(#REF!="Wysokie ryzyko",AS$5&gt;=#REF!,AS$5&lt;=#REF!+#REF!-1)</formula>
    </cfRule>
    <cfRule type="expression" dxfId="603" priority="477" stopIfTrue="1">
      <formula>AND(#REF!="Zgodnie z planem",AS$5&gt;=#REF!,AS$5&lt;=#REF!+#REF!-1)</formula>
    </cfRule>
    <cfRule type="expression" dxfId="602" priority="478" stopIfTrue="1">
      <formula>AND(#REF!="Średnie ryzyko",AS$5&gt;=#REF!,AS$5&lt;=#REF!+#REF!-1)</formula>
    </cfRule>
    <cfRule type="expression" dxfId="601" priority="479" stopIfTrue="1">
      <formula>AND(LEN(#REF!)=0,AS$5&gt;=#REF!,AS$5&lt;=#REF!+#REF!-1)</formula>
    </cfRule>
    <cfRule type="expression" dxfId="600" priority="1969">
      <formula>AND(TODAY()&gt;=AS$5,TODAY()&lt;AT$5)</formula>
    </cfRule>
    <cfRule type="expression" dxfId="599" priority="1970">
      <formula>AND(TODAY()&gt;=AM$5,TODAY()&lt;AN$5)</formula>
    </cfRule>
  </conditionalFormatting>
  <conditionalFormatting sqref="O23">
    <cfRule type="expression" dxfId="598" priority="195">
      <formula>AND(TODAY()&gt;=I$5,TODAY()&lt;J$5)</formula>
    </cfRule>
    <cfRule type="expression" dxfId="597" priority="196" stopIfTrue="1">
      <formula>AND(#REF!="Niskie ryzyko",I$5&gt;=#REF!,I$5&lt;=#REF!+#REF!-1)</formula>
    </cfRule>
    <cfRule type="expression" dxfId="596" priority="197" stopIfTrue="1">
      <formula>AND(#REF!="Wysokie ryzyko",I$5&gt;=#REF!,I$5&lt;=#REF!+#REF!-1)</formula>
    </cfRule>
    <cfRule type="expression" dxfId="595" priority="198" stopIfTrue="1">
      <formula>AND(#REF!="Zgodnie z planem",I$5&gt;=#REF!,I$5&lt;=#REF!+#REF!-1)</formula>
    </cfRule>
    <cfRule type="expression" dxfId="594" priority="199" stopIfTrue="1">
      <formula>AND(#REF!="Średnie ryzyko",I$5&gt;=#REF!,I$5&lt;=#REF!+#REF!-1)</formula>
    </cfRule>
    <cfRule type="expression" dxfId="593" priority="200" stopIfTrue="1">
      <formula>AND(LEN(#REF!)=0,I$5&gt;=#REF!,I$5&lt;=#REF!+#REF!-1)</formula>
    </cfRule>
  </conditionalFormatting>
  <conditionalFormatting sqref="O27">
    <cfRule type="expression" dxfId="592" priority="202">
      <formula>AND(TODAY()&gt;=O$5,TODAY()&lt;P$5)</formula>
    </cfRule>
    <cfRule type="expression" dxfId="591" priority="203" stopIfTrue="1">
      <formula>AND(#REF!="Niskie ryzyko",O$5&gt;=#REF!,O$5&lt;=#REF!+#REF!-1)</formula>
    </cfRule>
    <cfRule type="expression" dxfId="590" priority="204" stopIfTrue="1">
      <formula>AND(#REF!="Wysokie ryzyko",O$5&gt;=#REF!,O$5&lt;=#REF!+#REF!-1)</formula>
    </cfRule>
    <cfRule type="expression" dxfId="589" priority="205" stopIfTrue="1">
      <formula>AND(#REF!="Zgodnie z planem",O$5&gt;=#REF!,O$5&lt;=#REF!+#REF!-1)</formula>
    </cfRule>
    <cfRule type="expression" dxfId="588" priority="206" stopIfTrue="1">
      <formula>AND(#REF!="Średnie ryzyko",O$5&gt;=#REF!,O$5&lt;=#REF!+#REF!-1)</formula>
    </cfRule>
    <cfRule type="expression" dxfId="587" priority="207" stopIfTrue="1">
      <formula>AND(LEN(#REF!)=0,O$5&gt;=#REF!,O$5&lt;=#REF!+#REF!-1)</formula>
    </cfRule>
  </conditionalFormatting>
  <conditionalFormatting sqref="O29">
    <cfRule type="expression" dxfId="586" priority="64">
      <formula>AND(TODAY()&gt;=O$5,TODAY()&lt;P$5)</formula>
    </cfRule>
    <cfRule type="expression" dxfId="585" priority="65" stopIfTrue="1">
      <formula>AND(#REF!="Niskie ryzyko",O$5&gt;=#REF!,O$5&lt;=#REF!+#REF!-1)</formula>
    </cfRule>
    <cfRule type="expression" dxfId="584" priority="66" stopIfTrue="1">
      <formula>AND(#REF!="Wysokie ryzyko",O$5&gt;=#REF!,O$5&lt;=#REF!+#REF!-1)</formula>
    </cfRule>
    <cfRule type="expression" dxfId="583" priority="67" stopIfTrue="1">
      <formula>AND(#REF!="Zgodnie z planem",O$5&gt;=#REF!,O$5&lt;=#REF!+#REF!-1)</formula>
    </cfRule>
    <cfRule type="expression" dxfId="582" priority="68" stopIfTrue="1">
      <formula>AND(#REF!="Średnie ryzyko",O$5&gt;=#REF!,O$5&lt;=#REF!+#REF!-1)</formula>
    </cfRule>
    <cfRule type="expression" dxfId="581" priority="69" stopIfTrue="1">
      <formula>AND(LEN(#REF!)=0,O$5&gt;=#REF!,O$5&lt;=#REF!+#REF!-1)</formula>
    </cfRule>
  </conditionalFormatting>
  <conditionalFormatting sqref="O20:S26">
    <cfRule type="expression" dxfId="580" priority="126">
      <formula>AND(TODAY()&gt;=O$5,TODAY()&lt;P$5)</formula>
    </cfRule>
    <cfRule type="expression" dxfId="579" priority="127" stopIfTrue="1">
      <formula>AND(#REF!="Niskie ryzyko",O$5&gt;=#REF!,O$5&lt;=#REF!+#REF!-1)</formula>
    </cfRule>
    <cfRule type="expression" dxfId="578" priority="128" stopIfTrue="1">
      <formula>AND(#REF!="Wysokie ryzyko",O$5&gt;=#REF!,O$5&lt;=#REF!+#REF!-1)</formula>
    </cfRule>
    <cfRule type="expression" dxfId="577" priority="129" stopIfTrue="1">
      <formula>AND(#REF!="Zgodnie z planem",O$5&gt;=#REF!,O$5&lt;=#REF!+#REF!-1)</formula>
    </cfRule>
    <cfRule type="expression" dxfId="576" priority="130" stopIfTrue="1">
      <formula>AND(#REF!="Średnie ryzyko",O$5&gt;=#REF!,O$5&lt;=#REF!+#REF!-1)</formula>
    </cfRule>
    <cfRule type="expression" dxfId="575" priority="131" stopIfTrue="1">
      <formula>AND(LEN(#REF!)=0,O$5&gt;=#REF!,O$5&lt;=#REF!+#REF!-1)</formula>
    </cfRule>
  </conditionalFormatting>
  <conditionalFormatting sqref="U9">
    <cfRule type="expression" dxfId="574" priority="92">
      <formula>AND(TODAY()&gt;=U$5,TODAY()&lt;V$5)</formula>
    </cfRule>
    <cfRule type="expression" dxfId="573" priority="93" stopIfTrue="1">
      <formula>AND(#REF!="Niskie ryzyko",U$5&gt;=#REF!,U$5&lt;=#REF!+#REF!-1)</formula>
    </cfRule>
    <cfRule type="expression" dxfId="572" priority="94" stopIfTrue="1">
      <formula>AND(#REF!="Wysokie ryzyko",U$5&gt;=#REF!,U$5&lt;=#REF!+#REF!-1)</formula>
    </cfRule>
    <cfRule type="expression" dxfId="571" priority="95" stopIfTrue="1">
      <formula>AND(#REF!="Zgodnie z planem",U$5&gt;=#REF!,U$5&lt;=#REF!+#REF!-1)</formula>
    </cfRule>
    <cfRule type="expression" dxfId="570" priority="96" stopIfTrue="1">
      <formula>AND(#REF!="Średnie ryzyko",U$5&gt;=#REF!,U$5&lt;=#REF!+#REF!-1)</formula>
    </cfRule>
    <cfRule type="expression" dxfId="569" priority="97" stopIfTrue="1">
      <formula>AND(LEN(#REF!)=0,U$5&gt;=#REF!,U$5&lt;=#REF!+#REF!-1)</formula>
    </cfRule>
  </conditionalFormatting>
  <conditionalFormatting sqref="U10">
    <cfRule type="expression" dxfId="568" priority="153">
      <formula>AND(TODAY()&gt;=O$5,TODAY()&lt;P$5)</formula>
    </cfRule>
    <cfRule type="expression" dxfId="567" priority="155" stopIfTrue="1">
      <formula>AND(#REF!="Niskie ryzyko",O$5&gt;=#REF!,O$5&lt;=#REF!+#REF!-1)</formula>
    </cfRule>
    <cfRule type="expression" dxfId="566" priority="156" stopIfTrue="1">
      <formula>AND(#REF!="Wysokie ryzyko",O$5&gt;=#REF!,O$5&lt;=#REF!+#REF!-1)</formula>
    </cfRule>
    <cfRule type="expression" dxfId="565" priority="157" stopIfTrue="1">
      <formula>AND(#REF!="Zgodnie z planem",O$5&gt;=#REF!,O$5&lt;=#REF!+#REF!-1)</formula>
    </cfRule>
    <cfRule type="expression" dxfId="564" priority="158" stopIfTrue="1">
      <formula>AND(#REF!="Średnie ryzyko",O$5&gt;=#REF!,O$5&lt;=#REF!+#REF!-1)</formula>
    </cfRule>
    <cfRule type="expression" dxfId="563" priority="159" stopIfTrue="1">
      <formula>AND(LEN(#REF!)=0,O$5&gt;=#REF!,O$5&lt;=#REF!+#REF!-1)</formula>
    </cfRule>
  </conditionalFormatting>
  <conditionalFormatting sqref="U23:U24">
    <cfRule type="expression" dxfId="562" priority="188">
      <formula>AND(TODAY()&gt;=U$5,TODAY()&lt;V$5)</formula>
    </cfRule>
    <cfRule type="expression" dxfId="561" priority="189" stopIfTrue="1">
      <formula>AND(#REF!="Niskie ryzyko",U$5&gt;=#REF!,U$5&lt;=#REF!+#REF!-1)</formula>
    </cfRule>
    <cfRule type="expression" dxfId="560" priority="190" stopIfTrue="1">
      <formula>AND(#REF!="Wysokie ryzyko",U$5&gt;=#REF!,U$5&lt;=#REF!+#REF!-1)</formula>
    </cfRule>
    <cfRule type="expression" dxfId="559" priority="191" stopIfTrue="1">
      <formula>AND(#REF!="Zgodnie z planem",U$5&gt;=#REF!,U$5&lt;=#REF!+#REF!-1)</formula>
    </cfRule>
    <cfRule type="expression" dxfId="558" priority="192" stopIfTrue="1">
      <formula>AND(#REF!="Średnie ryzyko",U$5&gt;=#REF!,U$5&lt;=#REF!+#REF!-1)</formula>
    </cfRule>
    <cfRule type="expression" dxfId="557" priority="193" stopIfTrue="1">
      <formula>AND(LEN(#REF!)=0,U$5&gt;=#REF!,U$5&lt;=#REF!+#REF!-1)</formula>
    </cfRule>
  </conditionalFormatting>
  <conditionalFormatting sqref="U29">
    <cfRule type="expression" dxfId="556" priority="57">
      <formula>AND(TODAY()&gt;=U$5,TODAY()&lt;V$5)</formula>
    </cfRule>
    <cfRule type="expression" dxfId="555" priority="58" stopIfTrue="1">
      <formula>AND(#REF!="Niskie ryzyko",U$5&gt;=#REF!,U$5&lt;=#REF!+#REF!-1)</formula>
    </cfRule>
    <cfRule type="expression" dxfId="554" priority="59" stopIfTrue="1">
      <formula>AND(#REF!="Wysokie ryzyko",U$5&gt;=#REF!,U$5&lt;=#REF!+#REF!-1)</formula>
    </cfRule>
    <cfRule type="expression" dxfId="553" priority="60" stopIfTrue="1">
      <formula>AND(#REF!="Zgodnie z planem",U$5&gt;=#REF!,U$5&lt;=#REF!+#REF!-1)</formula>
    </cfRule>
    <cfRule type="expression" dxfId="552" priority="61" stopIfTrue="1">
      <formula>AND(#REF!="Średnie ryzyko",U$5&gt;=#REF!,U$5&lt;=#REF!+#REF!-1)</formula>
    </cfRule>
    <cfRule type="expression" dxfId="551" priority="62" stopIfTrue="1">
      <formula>AND(LEN(#REF!)=0,U$5&gt;=#REF!,U$5&lt;=#REF!+#REF!-1)</formula>
    </cfRule>
  </conditionalFormatting>
  <conditionalFormatting sqref="AA9">
    <cfRule type="expression" dxfId="550" priority="85">
      <formula>AND(TODAY()&gt;=AA$5,TODAY()&lt;AB$5)</formula>
    </cfRule>
    <cfRule type="expression" dxfId="549" priority="86" stopIfTrue="1">
      <formula>AND(#REF!="Niskie ryzyko",AA$5&gt;=#REF!,AA$5&lt;=#REF!+#REF!-1)</formula>
    </cfRule>
    <cfRule type="expression" dxfId="548" priority="87" stopIfTrue="1">
      <formula>AND(#REF!="Wysokie ryzyko",AA$5&gt;=#REF!,AA$5&lt;=#REF!+#REF!-1)</formula>
    </cfRule>
    <cfRule type="expression" dxfId="547" priority="88" stopIfTrue="1">
      <formula>AND(#REF!="Zgodnie z planem",AA$5&gt;=#REF!,AA$5&lt;=#REF!+#REF!-1)</formula>
    </cfRule>
    <cfRule type="expression" dxfId="546" priority="89" stopIfTrue="1">
      <formula>AND(#REF!="Średnie ryzyko",AA$5&gt;=#REF!,AA$5&lt;=#REF!+#REF!-1)</formula>
    </cfRule>
    <cfRule type="expression" dxfId="545" priority="90" stopIfTrue="1">
      <formula>AND(LEN(#REF!)=0,AA$5&gt;=#REF!,AA$5&lt;=#REF!+#REF!-1)</formula>
    </cfRule>
  </conditionalFormatting>
  <conditionalFormatting sqref="AA18">
    <cfRule type="expression" dxfId="544" priority="463">
      <formula>AND(TODAY()&gt;=O$5,TODAY()&lt;P$5)</formula>
    </cfRule>
    <cfRule type="expression" dxfId="543" priority="464" stopIfTrue="1">
      <formula>AND(#REF!="Niskie ryzyko",O$5&gt;=#REF!,O$5&lt;=#REF!+#REF!-1)</formula>
    </cfRule>
    <cfRule type="expression" dxfId="542" priority="465" stopIfTrue="1">
      <formula>AND(#REF!="Wysokie ryzyko",O$5&gt;=#REF!,O$5&lt;=#REF!+#REF!-1)</formula>
    </cfRule>
    <cfRule type="expression" dxfId="541" priority="466" stopIfTrue="1">
      <formula>AND(#REF!="Zgodnie z planem",O$5&gt;=#REF!,O$5&lt;=#REF!+#REF!-1)</formula>
    </cfRule>
    <cfRule type="expression" dxfId="540" priority="467" stopIfTrue="1">
      <formula>AND(#REF!="Średnie ryzyko",O$5&gt;=#REF!,O$5&lt;=#REF!+#REF!-1)</formula>
    </cfRule>
    <cfRule type="expression" dxfId="539" priority="468" stopIfTrue="1">
      <formula>AND(LEN(#REF!)=0,O$5&gt;=#REF!,O$5&lt;=#REF!+#REF!-1)</formula>
    </cfRule>
  </conditionalFormatting>
  <conditionalFormatting sqref="AA29:AA30">
    <cfRule type="expression" dxfId="538" priority="298">
      <formula>AND(TODAY()&gt;=AA$5,TODAY()&lt;AB$5)</formula>
    </cfRule>
    <cfRule type="expression" dxfId="537" priority="299" stopIfTrue="1">
      <formula>AND(#REF!="Niskie ryzyko",AA$5&gt;=#REF!,AA$5&lt;=#REF!+#REF!-1)</formula>
    </cfRule>
    <cfRule type="expression" dxfId="536" priority="300" stopIfTrue="1">
      <formula>AND(#REF!="Wysokie ryzyko",AA$5&gt;=#REF!,AA$5&lt;=#REF!+#REF!-1)</formula>
    </cfRule>
    <cfRule type="expression" dxfId="535" priority="301" stopIfTrue="1">
      <formula>AND(#REF!="Zgodnie z planem",AA$5&gt;=#REF!,AA$5&lt;=#REF!+#REF!-1)</formula>
    </cfRule>
    <cfRule type="expression" dxfId="534" priority="302" stopIfTrue="1">
      <formula>AND(#REF!="Średnie ryzyko",AA$5&gt;=#REF!,AA$5&lt;=#REF!+#REF!-1)</formula>
    </cfRule>
    <cfRule type="expression" dxfId="533" priority="303" stopIfTrue="1">
      <formula>AND(LEN(#REF!)=0,AA$5&gt;=#REF!,AA$5&lt;=#REF!+#REF!-1)</formula>
    </cfRule>
  </conditionalFormatting>
  <conditionalFormatting sqref="AA23:AE23">
    <cfRule type="expression" dxfId="532" priority="106">
      <formula>AND(TODAY()&gt;=AA$5,TODAY()&lt;AB$5)</formula>
    </cfRule>
    <cfRule type="expression" dxfId="531" priority="107" stopIfTrue="1">
      <formula>AND(#REF!="Niskie ryzyko",AA$5&gt;=#REF!,AA$5&lt;=#REF!+#REF!-1)</formula>
    </cfRule>
    <cfRule type="expression" dxfId="530" priority="108" stopIfTrue="1">
      <formula>AND(#REF!="Wysokie ryzyko",AA$5&gt;=#REF!,AA$5&lt;=#REF!+#REF!-1)</formula>
    </cfRule>
    <cfRule type="expression" dxfId="529" priority="109" stopIfTrue="1">
      <formula>AND(#REF!="Zgodnie z planem",AA$5&gt;=#REF!,AA$5&lt;=#REF!+#REF!-1)</formula>
    </cfRule>
    <cfRule type="expression" dxfId="528" priority="110" stopIfTrue="1">
      <formula>AND(#REF!="Średnie ryzyko",AA$5&gt;=#REF!,AA$5&lt;=#REF!+#REF!-1)</formula>
    </cfRule>
    <cfRule type="expression" dxfId="527" priority="111" stopIfTrue="1">
      <formula>AND(LEN(#REF!)=0,AA$5&gt;=#REF!,AA$5&lt;=#REF!+#REF!-1)</formula>
    </cfRule>
  </conditionalFormatting>
  <conditionalFormatting sqref="AG9">
    <cfRule type="expression" dxfId="526" priority="78">
      <formula>AND(TODAY()&gt;=AG$5,TODAY()&lt;AH$5)</formula>
    </cfRule>
    <cfRule type="expression" dxfId="525" priority="79" stopIfTrue="1">
      <formula>AND(#REF!="Niskie ryzyko",AG$5&gt;=#REF!,AG$5&lt;=#REF!+#REF!-1)</formula>
    </cfRule>
    <cfRule type="expression" dxfId="524" priority="80" stopIfTrue="1">
      <formula>AND(#REF!="Wysokie ryzyko",AG$5&gt;=#REF!,AG$5&lt;=#REF!+#REF!-1)</formula>
    </cfRule>
    <cfRule type="expression" dxfId="523" priority="81" stopIfTrue="1">
      <formula>AND(#REF!="Zgodnie z planem",AG$5&gt;=#REF!,AG$5&lt;=#REF!+#REF!-1)</formula>
    </cfRule>
    <cfRule type="expression" dxfId="522" priority="82" stopIfTrue="1">
      <formula>AND(#REF!="Średnie ryzyko",AG$5&gt;=#REF!,AG$5&lt;=#REF!+#REF!-1)</formula>
    </cfRule>
    <cfRule type="expression" dxfId="521" priority="83" stopIfTrue="1">
      <formula>AND(LEN(#REF!)=0,AG$5&gt;=#REF!,AG$5&lt;=#REF!+#REF!-1)</formula>
    </cfRule>
  </conditionalFormatting>
  <conditionalFormatting sqref="AG10">
    <cfRule type="expression" dxfId="520" priority="146">
      <formula>AND(TODAY()&gt;=AA$5,TODAY()&lt;AB$5)</formula>
    </cfRule>
    <cfRule type="expression" dxfId="519" priority="148" stopIfTrue="1">
      <formula>AND(#REF!="Niskie ryzyko",AA$5&gt;=#REF!,AA$5&lt;=#REF!+#REF!-1)</formula>
    </cfRule>
    <cfRule type="expression" dxfId="518" priority="149" stopIfTrue="1">
      <formula>AND(#REF!="Wysokie ryzyko",AA$5&gt;=#REF!,AA$5&lt;=#REF!+#REF!-1)</formula>
    </cfRule>
    <cfRule type="expression" dxfId="517" priority="150" stopIfTrue="1">
      <formula>AND(#REF!="Zgodnie z planem",AA$5&gt;=#REF!,AA$5&lt;=#REF!+#REF!-1)</formula>
    </cfRule>
    <cfRule type="expression" dxfId="516" priority="151" stopIfTrue="1">
      <formula>AND(#REF!="Średnie ryzyko",AA$5&gt;=#REF!,AA$5&lt;=#REF!+#REF!-1)</formula>
    </cfRule>
    <cfRule type="expression" dxfId="515" priority="152" stopIfTrue="1">
      <formula>AND(LEN(#REF!)=0,AA$5&gt;=#REF!,AA$5&lt;=#REF!+#REF!-1)</formula>
    </cfRule>
  </conditionalFormatting>
  <conditionalFormatting sqref="AG26">
    <cfRule type="expression" dxfId="514" priority="2095">
      <formula>AND(TODAY()&gt;=U$5,TODAY()&lt;V$5)</formula>
    </cfRule>
    <cfRule type="expression" dxfId="513" priority="2096" stopIfTrue="1">
      <formula>AND(#REF!="Niskie ryzyko",U$5&gt;=#REF!,U$5&lt;=#REF!+#REF!-1)</formula>
    </cfRule>
    <cfRule type="expression" dxfId="512" priority="2097" stopIfTrue="1">
      <formula>AND(#REF!="Wysokie ryzyko",U$5&gt;=#REF!,U$5&lt;=#REF!+#REF!-1)</formula>
    </cfRule>
    <cfRule type="expression" dxfId="511" priority="2098" stopIfTrue="1">
      <formula>AND(#REF!="Zgodnie z planem",U$5&gt;=#REF!,U$5&lt;=#REF!+#REF!-1)</formula>
    </cfRule>
    <cfRule type="expression" dxfId="510" priority="2099" stopIfTrue="1">
      <formula>AND(#REF!="Średnie ryzyko",U$5&gt;=#REF!,U$5&lt;=#REF!+#REF!-1)</formula>
    </cfRule>
    <cfRule type="expression" dxfId="509" priority="2100" stopIfTrue="1">
      <formula>AND(LEN(#REF!)=0,U$5&gt;=#REF!,U$5&lt;=#REF!+#REF!-1)</formula>
    </cfRule>
  </conditionalFormatting>
  <conditionalFormatting sqref="AG28:AG30">
    <cfRule type="expression" dxfId="508" priority="22">
      <formula>AND(TODAY()&gt;=AG$5,TODAY()&lt;AH$5)</formula>
    </cfRule>
    <cfRule type="expression" dxfId="507" priority="23" stopIfTrue="1">
      <formula>AND(#REF!="Niskie ryzyko",AG$5&gt;=#REF!,AG$5&lt;=#REF!+#REF!-1)</formula>
    </cfRule>
    <cfRule type="expression" dxfId="506" priority="24" stopIfTrue="1">
      <formula>AND(#REF!="Wysokie ryzyko",AG$5&gt;=#REF!,AG$5&lt;=#REF!+#REF!-1)</formula>
    </cfRule>
    <cfRule type="expression" dxfId="505" priority="25" stopIfTrue="1">
      <formula>AND(#REF!="Zgodnie z planem",AG$5&gt;=#REF!,AG$5&lt;=#REF!+#REF!-1)</formula>
    </cfRule>
    <cfRule type="expression" dxfId="504" priority="26" stopIfTrue="1">
      <formula>AND(#REF!="Średnie ryzyko",AG$5&gt;=#REF!,AG$5&lt;=#REF!+#REF!-1)</formula>
    </cfRule>
    <cfRule type="expression" dxfId="503" priority="27" stopIfTrue="1">
      <formula>AND(LEN(#REF!)=0,AG$5&gt;=#REF!,AG$5&lt;=#REF!+#REF!-1)</formula>
    </cfRule>
  </conditionalFormatting>
  <conditionalFormatting sqref="AG34">
    <cfRule type="expression" dxfId="502" priority="160">
      <formula>AND(TODAY()&gt;=AG$5,TODAY()&lt;AH$5)</formula>
    </cfRule>
    <cfRule type="expression" dxfId="501" priority="161" stopIfTrue="1">
      <formula>AND(#REF!="Niskie ryzyko",AG$5&gt;=#REF!,AG$5&lt;=#REF!+#REF!-1)</formula>
    </cfRule>
    <cfRule type="expression" dxfId="500" priority="162" stopIfTrue="1">
      <formula>AND(#REF!="Wysokie ryzyko",AG$5&gt;=#REF!,AG$5&lt;=#REF!+#REF!-1)</formula>
    </cfRule>
    <cfRule type="expression" dxfId="499" priority="163" stopIfTrue="1">
      <formula>AND(#REF!="Zgodnie z planem",AG$5&gt;=#REF!,AG$5&lt;=#REF!+#REF!-1)</formula>
    </cfRule>
    <cfRule type="expression" dxfId="498" priority="164" stopIfTrue="1">
      <formula>AND(#REF!="Średnie ryzyko",AG$5&gt;=#REF!,AG$5&lt;=#REF!+#REF!-1)</formula>
    </cfRule>
    <cfRule type="expression" dxfId="497" priority="165" stopIfTrue="1">
      <formula>AND(LEN(#REF!)=0,AG$5&gt;=#REF!,AG$5&lt;=#REF!+#REF!-1)</formula>
    </cfRule>
  </conditionalFormatting>
  <conditionalFormatting sqref="AM15 AM20 AM28 C23">
    <cfRule type="expression" dxfId="496" priority="451">
      <formula>AND(TODAY()&gt;=I$5,TODAY()&lt;J$5)</formula>
    </cfRule>
  </conditionalFormatting>
  <conditionalFormatting sqref="AM15">
    <cfRule type="expression" dxfId="495" priority="2102" stopIfTrue="1">
      <formula>AND(#REF!="Niskie ryzyko",AS$5&gt;=#REF!,AS$5&lt;=#REF!+#REF!-1)</formula>
    </cfRule>
    <cfRule type="expression" dxfId="494" priority="2107" stopIfTrue="1">
      <formula>AND(#REF!="Wysokie ryzyko",AS$5&gt;=#REF!,AS$5&lt;=#REF!+#REF!-1)</formula>
    </cfRule>
    <cfRule type="expression" dxfId="493" priority="2108" stopIfTrue="1">
      <formula>AND(#REF!="Zgodnie z planem",AS$5&gt;=#REF!,AS$5&lt;=#REF!+#REF!-1)</formula>
    </cfRule>
    <cfRule type="expression" dxfId="492" priority="2109" stopIfTrue="1">
      <formula>AND(#REF!="Średnie ryzyko",AS$5&gt;=#REF!,AS$5&lt;=#REF!+#REF!-1)</formula>
    </cfRule>
    <cfRule type="expression" dxfId="491" priority="2110" stopIfTrue="1">
      <formula>AND(LEN(#REF!)=0,AS$5&gt;=#REF!,AS$5&lt;=#REF!+#REF!-1)</formula>
    </cfRule>
  </conditionalFormatting>
  <conditionalFormatting sqref="AM20">
    <cfRule type="expression" dxfId="490" priority="348" stopIfTrue="1">
      <formula>AND(#REF!="Niskie ryzyko",AS$5&gt;=#REF!,AS$5&lt;=#REF!+#REF!-1)</formula>
    </cfRule>
    <cfRule type="expression" dxfId="489" priority="349" stopIfTrue="1">
      <formula>AND(#REF!="Wysokie ryzyko",AS$5&gt;=#REF!,AS$5&lt;=#REF!+#REF!-1)</formula>
    </cfRule>
    <cfRule type="expression" dxfId="488" priority="350" stopIfTrue="1">
      <formula>AND(#REF!="Zgodnie z planem",AS$5&gt;=#REF!,AS$5&lt;=#REF!+#REF!-1)</formula>
    </cfRule>
    <cfRule type="expression" dxfId="487" priority="351" stopIfTrue="1">
      <formula>AND(#REF!="Średnie ryzyko",AS$5&gt;=#REF!,AS$5&lt;=#REF!+#REF!-1)</formula>
    </cfRule>
    <cfRule type="expression" dxfId="486" priority="352" stopIfTrue="1">
      <formula>AND(LEN(#REF!)=0,AS$5&gt;=#REF!,AS$5&lt;=#REF!+#REF!-1)</formula>
    </cfRule>
  </conditionalFormatting>
  <conditionalFormatting sqref="AM24">
    <cfRule type="expression" dxfId="485" priority="1963">
      <formula>AND(TODAY()&gt;=BE$5,TODAY()&lt;BF$5)</formula>
    </cfRule>
    <cfRule type="expression" dxfId="484" priority="1964" stopIfTrue="1">
      <formula>AND(#REF!="Niskie ryzyko",BE$5&gt;=#REF!,BE$5&lt;=#REF!+#REF!-1)</formula>
    </cfRule>
    <cfRule type="expression" dxfId="483" priority="1965" stopIfTrue="1">
      <formula>AND(#REF!="Wysokie ryzyko",BE$5&gt;=#REF!,BE$5&lt;=#REF!+#REF!-1)</formula>
    </cfRule>
    <cfRule type="expression" dxfId="482" priority="1966" stopIfTrue="1">
      <formula>AND(#REF!="Zgodnie z planem",BE$5&gt;=#REF!,BE$5&lt;=#REF!+#REF!-1)</formula>
    </cfRule>
    <cfRule type="expression" dxfId="481" priority="1967" stopIfTrue="1">
      <formula>AND(#REF!="Średnie ryzyko",BE$5&gt;=#REF!,BE$5&lt;=#REF!+#REF!-1)</formula>
    </cfRule>
    <cfRule type="expression" dxfId="480" priority="1968" stopIfTrue="1">
      <formula>AND(LEN(#REF!)=0,BE$5&gt;=#REF!,BE$5&lt;=#REF!+#REF!-1)</formula>
    </cfRule>
  </conditionalFormatting>
  <conditionalFormatting sqref="AM29:AM30">
    <cfRule type="expression" dxfId="479" priority="15">
      <formula>AND(TODAY()&gt;=AM$5,TODAY()&lt;AN$5)</formula>
    </cfRule>
    <cfRule type="expression" dxfId="478" priority="16" stopIfTrue="1">
      <formula>AND(#REF!="Niskie ryzyko",AM$5&gt;=#REF!,AM$5&lt;=#REF!+#REF!-1)</formula>
    </cfRule>
    <cfRule type="expression" dxfId="477" priority="17" stopIfTrue="1">
      <formula>AND(#REF!="Wysokie ryzyko",AM$5&gt;=#REF!,AM$5&lt;=#REF!+#REF!-1)</formula>
    </cfRule>
    <cfRule type="expression" dxfId="476" priority="18" stopIfTrue="1">
      <formula>AND(#REF!="Zgodnie z planem",AM$5&gt;=#REF!,AM$5&lt;=#REF!+#REF!-1)</formula>
    </cfRule>
    <cfRule type="expression" dxfId="475" priority="19" stopIfTrue="1">
      <formula>AND(#REF!="Średnie ryzyko",AM$5&gt;=#REF!,AM$5&lt;=#REF!+#REF!-1)</formula>
    </cfRule>
    <cfRule type="expression" dxfId="474" priority="20" stopIfTrue="1">
      <formula>AND(LEN(#REF!)=0,AM$5&gt;=#REF!,AM$5&lt;=#REF!+#REF!-1)</formula>
    </cfRule>
  </conditionalFormatting>
  <conditionalFormatting sqref="AM31">
    <cfRule type="expression" dxfId="473" priority="224" stopIfTrue="1">
      <formula>AND(#REF!="Niskie ryzyko",AG$5&gt;=#REF!,AG$5&lt;=#REF!+#REF!-1)</formula>
    </cfRule>
    <cfRule type="expression" dxfId="472" priority="225" stopIfTrue="1">
      <formula>AND(#REF!="Wysokie ryzyko",AG$5&gt;=#REF!,AG$5&lt;=#REF!+#REF!-1)</formula>
    </cfRule>
    <cfRule type="expression" dxfId="471" priority="226" stopIfTrue="1">
      <formula>AND(#REF!="Zgodnie z planem",AG$5&gt;=#REF!,AG$5&lt;=#REF!+#REF!-1)</formula>
    </cfRule>
    <cfRule type="expression" dxfId="470" priority="227" stopIfTrue="1">
      <formula>AND(#REF!="Średnie ryzyko",AG$5&gt;=#REF!,AG$5&lt;=#REF!+#REF!-1)</formula>
    </cfRule>
    <cfRule type="expression" dxfId="469" priority="228" stopIfTrue="1">
      <formula>AND(LEN(#REF!)=0,AG$5&gt;=#REF!,AG$5&lt;=#REF!+#REF!-1)</formula>
    </cfRule>
    <cfRule type="expression" dxfId="468" priority="229">
      <formula>AND(TODAY()&gt;=AG$5,TODAY()&lt;AH$5)</formula>
    </cfRule>
    <cfRule type="expression" dxfId="467" priority="1996">
      <formula>AND(TODAY()&gt;=U$5,TODAY()&lt;V$5)</formula>
    </cfRule>
    <cfRule type="expression" dxfId="466" priority="2002" stopIfTrue="1">
      <formula>AND(#REF!="Niskie ryzyko",U$5&gt;=#REF!,U$5&lt;=#REF!+#REF!-1)</formula>
    </cfRule>
    <cfRule type="expression" dxfId="465" priority="2003" stopIfTrue="1">
      <formula>AND(#REF!="Wysokie ryzyko",U$5&gt;=#REF!,U$5&lt;=#REF!+#REF!-1)</formula>
    </cfRule>
    <cfRule type="expression" dxfId="464" priority="2004" stopIfTrue="1">
      <formula>AND(#REF!="Zgodnie z planem",U$5&gt;=#REF!,U$5&lt;=#REF!+#REF!-1)</formula>
    </cfRule>
    <cfRule type="expression" dxfId="463" priority="2005" stopIfTrue="1">
      <formula>AND(#REF!="Średnie ryzyko",U$5&gt;=#REF!,U$5&lt;=#REF!+#REF!-1)</formula>
    </cfRule>
    <cfRule type="expression" dxfId="462" priority="2006" stopIfTrue="1">
      <formula>AND(LEN(#REF!)=0,U$5&gt;=#REF!,U$5&lt;=#REF!+#REF!-1)</formula>
    </cfRule>
  </conditionalFormatting>
  <conditionalFormatting sqref="AM34">
    <cfRule type="expression" dxfId="461" priority="167">
      <formula>AND(TODAY()&gt;=AM$5,TODAY()&lt;AN$5)</formula>
    </cfRule>
    <cfRule type="expression" dxfId="460" priority="168" stopIfTrue="1">
      <formula>AND(#REF!="Niskie ryzyko",AM$5&gt;=#REF!,AM$5&lt;=#REF!+#REF!-1)</formula>
    </cfRule>
    <cfRule type="expression" dxfId="459" priority="169" stopIfTrue="1">
      <formula>AND(#REF!="Wysokie ryzyko",AM$5&gt;=#REF!,AM$5&lt;=#REF!+#REF!-1)</formula>
    </cfRule>
    <cfRule type="expression" dxfId="458" priority="170" stopIfTrue="1">
      <formula>AND(#REF!="Zgodnie z planem",AM$5&gt;=#REF!,AM$5&lt;=#REF!+#REF!-1)</formula>
    </cfRule>
    <cfRule type="expression" dxfId="457" priority="171" stopIfTrue="1">
      <formula>AND(#REF!="Średnie ryzyko",AM$5&gt;=#REF!,AM$5&lt;=#REF!+#REF!-1)</formula>
    </cfRule>
    <cfRule type="expression" dxfId="456" priority="172" stopIfTrue="1">
      <formula>AND(LEN(#REF!)=0,AM$5&gt;=#REF!,AM$5&lt;=#REF!+#REF!-1)</formula>
    </cfRule>
  </conditionalFormatting>
  <conditionalFormatting sqref="AM16:AQ20 C9 O9:O10 C11:C12 AY12 U12:U13 AG14 AS14 O14:O15 AM14:AM15 AS16:AW19 AA18 I20:M22 AG21:AG23 C24 AS24 AY24 BE25:BI28 AS26 AY26:AY27 AM26:AQ28 C29:C30">
    <cfRule type="expression" dxfId="455" priority="361">
      <formula>AND(TODAY()&gt;=C$5,TODAY()&lt;D$5)</formula>
    </cfRule>
  </conditionalFormatting>
  <conditionalFormatting sqref="AM23:AQ24">
    <cfRule type="expression" dxfId="454" priority="99">
      <formula>AND(TODAY()&gt;=AM$5,TODAY()&lt;AN$5)</formula>
    </cfRule>
    <cfRule type="expression" dxfId="453" priority="100" stopIfTrue="1">
      <formula>AND(#REF!="Niskie ryzyko",AM$5&gt;=#REF!,AM$5&lt;=#REF!+#REF!-1)</formula>
    </cfRule>
    <cfRule type="expression" dxfId="452" priority="101" stopIfTrue="1">
      <formula>AND(#REF!="Wysokie ryzyko",AM$5&gt;=#REF!,AM$5&lt;=#REF!+#REF!-1)</formula>
    </cfRule>
    <cfRule type="expression" dxfId="451" priority="102" stopIfTrue="1">
      <formula>AND(#REF!="Zgodnie z planem",AM$5&gt;=#REF!,AM$5&lt;=#REF!+#REF!-1)</formula>
    </cfRule>
    <cfRule type="expression" dxfId="450" priority="103" stopIfTrue="1">
      <formula>AND(#REF!="Średnie ryzyko",AM$5&gt;=#REF!,AM$5&lt;=#REF!+#REF!-1)</formula>
    </cfRule>
    <cfRule type="expression" dxfId="449" priority="104" stopIfTrue="1">
      <formula>AND(LEN(#REF!)=0,AM$5&gt;=#REF!,AM$5&lt;=#REF!+#REF!-1)</formula>
    </cfRule>
  </conditionalFormatting>
  <conditionalFormatting sqref="AS10">
    <cfRule type="expression" dxfId="448" priority="139">
      <formula>AND(TODAY()&gt;=AM$5,TODAY()&lt;AN$5)</formula>
    </cfRule>
    <cfRule type="expression" dxfId="447" priority="141" stopIfTrue="1">
      <formula>AND(#REF!="Niskie ryzyko",AM$5&gt;=#REF!,AM$5&lt;=#REF!+#REF!-1)</formula>
    </cfRule>
    <cfRule type="expression" dxfId="446" priority="142" stopIfTrue="1">
      <formula>AND(#REF!="Wysokie ryzyko",AM$5&gt;=#REF!,AM$5&lt;=#REF!+#REF!-1)</formula>
    </cfRule>
    <cfRule type="expression" dxfId="445" priority="143" stopIfTrue="1">
      <formula>AND(#REF!="Zgodnie z planem",AM$5&gt;=#REF!,AM$5&lt;=#REF!+#REF!-1)</formula>
    </cfRule>
    <cfRule type="expression" dxfId="444" priority="144" stopIfTrue="1">
      <formula>AND(#REF!="Średnie ryzyko",AM$5&gt;=#REF!,AM$5&lt;=#REF!+#REF!-1)</formula>
    </cfRule>
    <cfRule type="expression" dxfId="443" priority="145" stopIfTrue="1">
      <formula>AND(LEN(#REF!)=0,AM$5&gt;=#REF!,AM$5&lt;=#REF!+#REF!-1)</formula>
    </cfRule>
  </conditionalFormatting>
  <conditionalFormatting sqref="AS20">
    <cfRule type="expression" dxfId="442" priority="113">
      <formula>AND(TODAY()&gt;=AS$5,TODAY()&lt;AT$5)</formula>
    </cfRule>
    <cfRule type="expression" dxfId="441" priority="114" stopIfTrue="1">
      <formula>AND(#REF!="Niskie ryzyko",AS$5&gt;=#REF!,AS$5&lt;=#REF!+#REF!-1)</formula>
    </cfRule>
    <cfRule type="expression" dxfId="440" priority="115" stopIfTrue="1">
      <formula>AND(#REF!="Wysokie ryzyko",AS$5&gt;=#REF!,AS$5&lt;=#REF!+#REF!-1)</formula>
    </cfRule>
    <cfRule type="expression" dxfId="439" priority="116" stopIfTrue="1">
      <formula>AND(#REF!="Zgodnie z planem",AS$5&gt;=#REF!,AS$5&lt;=#REF!+#REF!-1)</formula>
    </cfRule>
    <cfRule type="expression" dxfId="438" priority="117" stopIfTrue="1">
      <formula>AND(#REF!="Średnie ryzyko",AS$5&gt;=#REF!,AS$5&lt;=#REF!+#REF!-1)</formula>
    </cfRule>
    <cfRule type="expression" dxfId="437" priority="118" stopIfTrue="1">
      <formula>AND(LEN(#REF!)=0,AS$5&gt;=#REF!,AS$5&lt;=#REF!+#REF!-1)</formula>
    </cfRule>
    <cfRule type="expression" dxfId="436" priority="119">
      <formula>AND(TODAY()&gt;=AY$5,TODAY()&lt;AZ$5)</formula>
    </cfRule>
    <cfRule type="expression" dxfId="435" priority="120" stopIfTrue="1">
      <formula>AND(#REF!="Niskie ryzyko",AY$5&gt;=#REF!,AY$5&lt;=#REF!+#REF!-1)</formula>
    </cfRule>
    <cfRule type="expression" dxfId="434" priority="121" stopIfTrue="1">
      <formula>AND(#REF!="Wysokie ryzyko",AY$5&gt;=#REF!,AY$5&lt;=#REF!+#REF!-1)</formula>
    </cfRule>
    <cfRule type="expression" dxfId="433" priority="122" stopIfTrue="1">
      <formula>AND(#REF!="Zgodnie z planem",AY$5&gt;=#REF!,AY$5&lt;=#REF!+#REF!-1)</formula>
    </cfRule>
    <cfRule type="expression" dxfId="432" priority="123" stopIfTrue="1">
      <formula>AND(#REF!="Średnie ryzyko",AY$5&gt;=#REF!,AY$5&lt;=#REF!+#REF!-1)</formula>
    </cfRule>
    <cfRule type="expression" dxfId="431" priority="124" stopIfTrue="1">
      <formula>AND(LEN(#REF!)=0,AY$5&gt;=#REF!,AY$5&lt;=#REF!+#REF!-1)</formula>
    </cfRule>
  </conditionalFormatting>
  <conditionalFormatting sqref="AS21">
    <cfRule type="expression" dxfId="430" priority="469">
      <formula>AND(TODAY()&gt;=O$5,TODAY()&lt;P$5)</formula>
    </cfRule>
    <cfRule type="expression" dxfId="429" priority="2041" stopIfTrue="1">
      <formula>AND(#REF!="Niskie ryzyko",O$5&gt;=#REF!,O$5&lt;=#REF!+#REF!-1)</formula>
    </cfRule>
    <cfRule type="expression" dxfId="428" priority="2042" stopIfTrue="1">
      <formula>AND(#REF!="Wysokie ryzyko",O$5&gt;=#REF!,O$5&lt;=#REF!+#REF!-1)</formula>
    </cfRule>
    <cfRule type="expression" dxfId="427" priority="2043" stopIfTrue="1">
      <formula>AND(#REF!="Zgodnie z planem",O$5&gt;=#REF!,O$5&lt;=#REF!+#REF!-1)</formula>
    </cfRule>
    <cfRule type="expression" dxfId="426" priority="2044" stopIfTrue="1">
      <formula>AND(#REF!="Średnie ryzyko",O$5&gt;=#REF!,O$5&lt;=#REF!+#REF!-1)</formula>
    </cfRule>
    <cfRule type="expression" dxfId="425" priority="2045" stopIfTrue="1">
      <formula>AND(LEN(#REF!)=0,O$5&gt;=#REF!,O$5&lt;=#REF!+#REF!-1)</formula>
    </cfRule>
  </conditionalFormatting>
  <conditionalFormatting sqref="AS29:AS30">
    <cfRule type="expression" dxfId="424" priority="8">
      <formula>AND(TODAY()&gt;=AS$5,TODAY()&lt;AT$5)</formula>
    </cfRule>
    <cfRule type="expression" dxfId="423" priority="9" stopIfTrue="1">
      <formula>AND(#REF!="Niskie ryzyko",AS$5&gt;=#REF!,AS$5&lt;=#REF!+#REF!-1)</formula>
    </cfRule>
    <cfRule type="expression" dxfId="422" priority="10" stopIfTrue="1">
      <formula>AND(#REF!="Wysokie ryzyko",AS$5&gt;=#REF!,AS$5&lt;=#REF!+#REF!-1)</formula>
    </cfRule>
    <cfRule type="expression" dxfId="421" priority="11" stopIfTrue="1">
      <formula>AND(#REF!="Zgodnie z planem",AS$5&gt;=#REF!,AS$5&lt;=#REF!+#REF!-1)</formula>
    </cfRule>
    <cfRule type="expression" dxfId="420" priority="12" stopIfTrue="1">
      <formula>AND(#REF!="Średnie ryzyko",AS$5&gt;=#REF!,AS$5&lt;=#REF!+#REF!-1)</formula>
    </cfRule>
    <cfRule type="expression" dxfId="419" priority="13" stopIfTrue="1">
      <formula>AND(LEN(#REF!)=0,AS$5&gt;=#REF!,AS$5&lt;=#REF!+#REF!-1)</formula>
    </cfRule>
  </conditionalFormatting>
  <conditionalFormatting sqref="AS31">
    <cfRule type="expression" dxfId="418" priority="242" stopIfTrue="1">
      <formula>AND(#REF!="Niskie ryzyko",AM$5&gt;=#REF!,AM$5&lt;=#REF!+#REF!-1)</formula>
    </cfRule>
    <cfRule type="expression" dxfId="417" priority="243" stopIfTrue="1">
      <formula>AND(#REF!="Wysokie ryzyko",AM$5&gt;=#REF!,AM$5&lt;=#REF!+#REF!-1)</formula>
    </cfRule>
    <cfRule type="expression" dxfId="416" priority="244" stopIfTrue="1">
      <formula>AND(#REF!="Zgodnie z planem",AM$5&gt;=#REF!,AM$5&lt;=#REF!+#REF!-1)</formula>
    </cfRule>
    <cfRule type="expression" dxfId="415" priority="245" stopIfTrue="1">
      <formula>AND(#REF!="Średnie ryzyko",AM$5&gt;=#REF!,AM$5&lt;=#REF!+#REF!-1)</formula>
    </cfRule>
    <cfRule type="expression" dxfId="414" priority="246" stopIfTrue="1">
      <formula>AND(LEN(#REF!)=0,AM$5&gt;=#REF!,AM$5&lt;=#REF!+#REF!-1)</formula>
    </cfRule>
    <cfRule type="expression" dxfId="413" priority="247">
      <formula>AND(TODAY()&gt;=AM$5,TODAY()&lt;AN$5)</formula>
    </cfRule>
  </conditionalFormatting>
  <conditionalFormatting sqref="AS33:AS34">
    <cfRule type="expression" dxfId="412" priority="174">
      <formula>AND(TODAY()&gt;=AS$5,TODAY()&lt;AT$5)</formula>
    </cfRule>
    <cfRule type="expression" dxfId="411" priority="175" stopIfTrue="1">
      <formula>AND(#REF!="Niskie ryzyko",AS$5&gt;=#REF!,AS$5&lt;=#REF!+#REF!-1)</formula>
    </cfRule>
    <cfRule type="expression" dxfId="410" priority="176" stopIfTrue="1">
      <formula>AND(#REF!="Wysokie ryzyko",AS$5&gt;=#REF!,AS$5&lt;=#REF!+#REF!-1)</formula>
    </cfRule>
    <cfRule type="expression" dxfId="409" priority="177" stopIfTrue="1">
      <formula>AND(#REF!="Zgodnie z planem",AS$5&gt;=#REF!,AS$5&lt;=#REF!+#REF!-1)</formula>
    </cfRule>
    <cfRule type="expression" dxfId="408" priority="178" stopIfTrue="1">
      <formula>AND(#REF!="Średnie ryzyko",AS$5&gt;=#REF!,AS$5&lt;=#REF!+#REF!-1)</formula>
    </cfRule>
    <cfRule type="expression" dxfId="407" priority="179" stopIfTrue="1">
      <formula>AND(LEN(#REF!)=0,AS$5&gt;=#REF!,AS$5&lt;=#REF!+#REF!-1)</formula>
    </cfRule>
  </conditionalFormatting>
  <conditionalFormatting sqref="AY11">
    <cfRule type="expression" dxfId="406" priority="1984">
      <formula>AND(TODAY()&gt;=O$5,TODAY()&lt;P$5)</formula>
    </cfRule>
    <cfRule type="expression" dxfId="405" priority="1990" stopIfTrue="1">
      <formula>AND(#REF!="Niskie ryzyko",O$5&gt;=#REF!,O$5&lt;=#REF!+#REF!-1)</formula>
    </cfRule>
    <cfRule type="expression" dxfId="404" priority="1991" stopIfTrue="1">
      <formula>AND(#REF!="Wysokie ryzyko",O$5&gt;=#REF!,O$5&lt;=#REF!+#REF!-1)</formula>
    </cfRule>
    <cfRule type="expression" dxfId="403" priority="1992" stopIfTrue="1">
      <formula>AND(#REF!="Zgodnie z planem",O$5&gt;=#REF!,O$5&lt;=#REF!+#REF!-1)</formula>
    </cfRule>
    <cfRule type="expression" dxfId="402" priority="1993" stopIfTrue="1">
      <formula>AND(#REF!="Średnie ryzyko",O$5&gt;=#REF!,O$5&lt;=#REF!+#REF!-1)</formula>
    </cfRule>
    <cfRule type="expression" dxfId="401" priority="1994" stopIfTrue="1">
      <formula>AND(LEN(#REF!)=0,O$5&gt;=#REF!,O$5&lt;=#REF!+#REF!-1)</formula>
    </cfRule>
  </conditionalFormatting>
  <conditionalFormatting sqref="AY12">
    <cfRule type="expression" dxfId="400" priority="2119" stopIfTrue="1">
      <formula>AND(#REF!="Niskie ryzyko",AY$5&gt;=#REF!,AY$5&lt;=#REF!+#REF!-1)</formula>
    </cfRule>
    <cfRule type="expression" dxfId="399" priority="2120" stopIfTrue="1">
      <formula>AND(#REF!="Wysokie ryzyko",AY$5&gt;=#REF!,AY$5&lt;=#REF!+#REF!-1)</formula>
    </cfRule>
    <cfRule type="expression" dxfId="398" priority="2121" stopIfTrue="1">
      <formula>AND(#REF!="Zgodnie z planem",AY$5&gt;=#REF!,AY$5&lt;=#REF!+#REF!-1)</formula>
    </cfRule>
    <cfRule type="expression" dxfId="397" priority="2122" stopIfTrue="1">
      <formula>AND(#REF!="Średnie ryzyko",AY$5&gt;=#REF!,AY$5&lt;=#REF!+#REF!-1)</formula>
    </cfRule>
    <cfRule type="expression" dxfId="396" priority="2123" stopIfTrue="1">
      <formula>AND(LEN(#REF!)=0,AY$5&gt;=#REF!,AY$5&lt;=#REF!+#REF!-1)</formula>
    </cfRule>
  </conditionalFormatting>
  <conditionalFormatting sqref="AY20">
    <cfRule type="expression" dxfId="395" priority="452" stopIfTrue="1">
      <formula>AND(#REF!="Niskie ryzyko",AS$5&gt;=#REF!,AS$5&lt;=#REF!+#REF!-1)</formula>
    </cfRule>
    <cfRule type="expression" dxfId="394" priority="453" stopIfTrue="1">
      <formula>AND(#REF!="Wysokie ryzyko",AS$5&gt;=#REF!,AS$5&lt;=#REF!+#REF!-1)</formula>
    </cfRule>
    <cfRule type="expression" dxfId="393" priority="454" stopIfTrue="1">
      <formula>AND(#REF!="Zgodnie z planem",AS$5&gt;=#REF!,AS$5&lt;=#REF!+#REF!-1)</formula>
    </cfRule>
    <cfRule type="expression" dxfId="392" priority="455" stopIfTrue="1">
      <formula>AND(#REF!="Średnie ryzyko",AS$5&gt;=#REF!,AS$5&lt;=#REF!+#REF!-1)</formula>
    </cfRule>
    <cfRule type="expression" dxfId="391" priority="456" stopIfTrue="1">
      <formula>AND(LEN(#REF!)=0,AS$5&gt;=#REF!,AS$5&lt;=#REF!+#REF!-1)</formula>
    </cfRule>
    <cfRule type="expression" dxfId="390" priority="2125">
      <formula>AND(TODAY()&gt;=AM$5,TODAY()&lt;AN$5)</formula>
    </cfRule>
    <cfRule type="expression" dxfId="389" priority="2126" stopIfTrue="1">
      <formula>AND(#REF!="Niskie ryzyko",AM$5&gt;=#REF!,AM$5&lt;=#REF!+#REF!-1)</formula>
    </cfRule>
    <cfRule type="expression" dxfId="388" priority="2127" stopIfTrue="1">
      <formula>AND(#REF!="Wysokie ryzyko",AM$5&gt;=#REF!,AM$5&lt;=#REF!+#REF!-1)</formula>
    </cfRule>
    <cfRule type="expression" dxfId="387" priority="2128" stopIfTrue="1">
      <formula>AND(#REF!="Zgodnie z planem",AM$5&gt;=#REF!,AM$5&lt;=#REF!+#REF!-1)</formula>
    </cfRule>
    <cfRule type="expression" dxfId="386" priority="2129" stopIfTrue="1">
      <formula>AND(#REF!="Średnie ryzyko",AM$5&gt;=#REF!,AM$5&lt;=#REF!+#REF!-1)</formula>
    </cfRule>
    <cfRule type="expression" dxfId="385" priority="2130" stopIfTrue="1">
      <formula>AND(LEN(#REF!)=0,AM$5&gt;=#REF!,AM$5&lt;=#REF!+#REF!-1)</formula>
    </cfRule>
  </conditionalFormatting>
  <conditionalFormatting sqref="AY29:AY30">
    <cfRule type="expression" dxfId="384" priority="1">
      <formula>AND(TODAY()&gt;=AY$5,TODAY()&lt;AZ$5)</formula>
    </cfRule>
    <cfRule type="expression" dxfId="383" priority="2" stopIfTrue="1">
      <formula>AND(#REF!="Niskie ryzyko",AY$5&gt;=#REF!,AY$5&lt;=#REF!+#REF!-1)</formula>
    </cfRule>
    <cfRule type="expression" dxfId="382" priority="3" stopIfTrue="1">
      <formula>AND(#REF!="Wysokie ryzyko",AY$5&gt;=#REF!,AY$5&lt;=#REF!+#REF!-1)</formula>
    </cfRule>
    <cfRule type="expression" dxfId="381" priority="4" stopIfTrue="1">
      <formula>AND(#REF!="Zgodnie z planem",AY$5&gt;=#REF!,AY$5&lt;=#REF!+#REF!-1)</formula>
    </cfRule>
    <cfRule type="expression" dxfId="380" priority="5" stopIfTrue="1">
      <formula>AND(#REF!="Średnie ryzyko",AY$5&gt;=#REF!,AY$5&lt;=#REF!+#REF!-1)</formula>
    </cfRule>
    <cfRule type="expression" dxfId="379" priority="6" stopIfTrue="1">
      <formula>AND(LEN(#REF!)=0,AY$5&gt;=#REF!,AY$5&lt;=#REF!+#REF!-1)</formula>
    </cfRule>
  </conditionalFormatting>
  <conditionalFormatting sqref="AY31">
    <cfRule type="expression" dxfId="378" priority="236" stopIfTrue="1">
      <formula>AND(#REF!="Niskie ryzyko",AS$5&gt;=#REF!,AS$5&lt;=#REF!+#REF!-1)</formula>
    </cfRule>
    <cfRule type="expression" dxfId="377" priority="237" stopIfTrue="1">
      <formula>AND(#REF!="Wysokie ryzyko",AS$5&gt;=#REF!,AS$5&lt;=#REF!+#REF!-1)</formula>
    </cfRule>
    <cfRule type="expression" dxfId="376" priority="238" stopIfTrue="1">
      <formula>AND(#REF!="Zgodnie z planem",AS$5&gt;=#REF!,AS$5&lt;=#REF!+#REF!-1)</formula>
    </cfRule>
    <cfRule type="expression" dxfId="375" priority="239" stopIfTrue="1">
      <formula>AND(#REF!="Średnie ryzyko",AS$5&gt;=#REF!,AS$5&lt;=#REF!+#REF!-1)</formula>
    </cfRule>
    <cfRule type="expression" dxfId="374" priority="240" stopIfTrue="1">
      <formula>AND(LEN(#REF!)=0,AS$5&gt;=#REF!,AS$5&lt;=#REF!+#REF!-1)</formula>
    </cfRule>
    <cfRule type="expression" dxfId="373" priority="241">
      <formula>AND(TODAY()&gt;=AS$5,TODAY()&lt;AT$5)</formula>
    </cfRule>
  </conditionalFormatting>
  <conditionalFormatting sqref="AY33:AY34">
    <cfRule type="expression" dxfId="372" priority="181">
      <formula>AND(TODAY()&gt;=AY$5,TODAY()&lt;AZ$5)</formula>
    </cfRule>
    <cfRule type="expression" dxfId="371" priority="182" stopIfTrue="1">
      <formula>AND(#REF!="Niskie ryzyko",AY$5&gt;=#REF!,AY$5&lt;=#REF!+#REF!-1)</formula>
    </cfRule>
    <cfRule type="expression" dxfId="370" priority="183" stopIfTrue="1">
      <formula>AND(#REF!="Wysokie ryzyko",AY$5&gt;=#REF!,AY$5&lt;=#REF!+#REF!-1)</formula>
    </cfRule>
    <cfRule type="expression" dxfId="369" priority="184" stopIfTrue="1">
      <formula>AND(#REF!="Zgodnie z planem",AY$5&gt;=#REF!,AY$5&lt;=#REF!+#REF!-1)</formula>
    </cfRule>
    <cfRule type="expression" dxfId="368" priority="185" stopIfTrue="1">
      <formula>AND(#REF!="Średnie ryzyko",AY$5&gt;=#REF!,AY$5&lt;=#REF!+#REF!-1)</formula>
    </cfRule>
    <cfRule type="expression" dxfId="367" priority="186" stopIfTrue="1">
      <formula>AND(LEN(#REF!)=0,AY$5&gt;=#REF!,AY$5&lt;=#REF!+#REF!-1)</formula>
    </cfRule>
  </conditionalFormatting>
  <conditionalFormatting sqref="AY7:BC8 BE7:BI8 C5 I5 O5 U5 AA5 AG5 AM5 AS5 AY5 BE5 C7:G8 I7:M8 O7:S8 U7:Y8 AA7:AE8 AG7:AK8 AM7:AQ8 AS7:AW8 AS9 AY9:AY10 BE9:BE10 AS11:AS12 AY13:BC13 I13:I15 BE13:BI22 AY14 C14:C18 U15 AA15 D15:G16 AY15:BC22 I16:M16 O16:S16 AA16:AE16 U16:Y18 AG16:AK19 O17 I17:I18 O19 U19 AA19:AE21 U20:Y21 AS23:AW23 C25:G25 I25:M26 AG25:AK27 U25:Y28 AA25:AE28 C28:G28 I28:M28 O28:S28 BE29:BE30 O30:S30 U30:Y30 O31:O32 BE31:BI32 AS32:AW32 AY32:BC32 AG32:AK33 AM32:AQ33 I32:I34 AA32:AE34 C32:C35 O34 U34 BE34:BI34">
    <cfRule type="expression" dxfId="366" priority="436">
      <formula>AND(TODAY()&gt;=C$5,TODAY()&lt;D$5)</formula>
    </cfRule>
  </conditionalFormatting>
  <conditionalFormatting sqref="AY8:BJ8">
    <cfRule type="expression" dxfId="365" priority="431" stopIfTrue="1">
      <formula>AND(#REF!="Niskie ryzyko",AY$5&gt;=#REF!,AY$5&lt;=#REF!+#REF!-1)</formula>
    </cfRule>
    <cfRule type="expression" dxfId="364" priority="432" stopIfTrue="1">
      <formula>AND(#REF!="Wysokie ryzyko",AY$5&gt;=#REF!,AY$5&lt;=#REF!+#REF!-1)</formula>
    </cfRule>
    <cfRule type="expression" dxfId="363" priority="433" stopIfTrue="1">
      <formula>AND(#REF!="Zgodnie z planem",AY$5&gt;=#REF!,AY$5&lt;=#REF!+#REF!-1)</formula>
    </cfRule>
    <cfRule type="expression" dxfId="362" priority="434" stopIfTrue="1">
      <formula>AND(#REF!="Średnie ryzyko",AY$5&gt;=#REF!,AY$5&lt;=#REF!+#REF!-1)</formula>
    </cfRule>
    <cfRule type="expression" dxfId="361" priority="435" stopIfTrue="1">
      <formula>AND(LEN(#REF!)=0,AY$5&gt;=#REF!,AY$5&lt;=#REF!+#REF!-1)</formula>
    </cfRule>
  </conditionalFormatting>
  <conditionalFormatting sqref="BE25 AA32 I10">
    <cfRule type="expression" dxfId="360" priority="2048" stopIfTrue="1">
      <formula>AND(#REF!="Niskie ryzyko",C$5&gt;=#REF!,C$5&lt;=#REF!+#REF!-1)</formula>
    </cfRule>
  </conditionalFormatting>
  <conditionalFormatting sqref="BE25:BI25 AS26 C29:C30">
    <cfRule type="expression" dxfId="359" priority="362" stopIfTrue="1">
      <formula>AND(#REF!="Niskie ryzyko",C$5&gt;=#REF!,C$5&lt;=#REF!+#REF!-1)</formula>
    </cfRule>
    <cfRule type="expression" dxfId="358" priority="363" stopIfTrue="1">
      <formula>AND(#REF!="Wysokie ryzyko",C$5&gt;=#REF!,C$5&lt;=#REF!+#REF!-1)</formula>
    </cfRule>
    <cfRule type="expression" dxfId="357" priority="364" stopIfTrue="1">
      <formula>AND(#REF!="Zgodnie z planem",C$5&gt;=#REF!,C$5&lt;=#REF!+#REF!-1)</formula>
    </cfRule>
    <cfRule type="expression" dxfId="356" priority="365" stopIfTrue="1">
      <formula>AND(#REF!="Średnie ryzyko",C$5&gt;=#REF!,C$5&lt;=#REF!+#REF!-1)</formula>
    </cfRule>
    <cfRule type="expression" dxfId="355" priority="366" stopIfTrue="1">
      <formula>AND(LEN(#REF!)=0,C$5&gt;=#REF!,C$5&lt;=#REF!+#REF!-1)</formula>
    </cfRule>
  </conditionalFormatting>
  <conditionalFormatting sqref="BK5">
    <cfRule type="expression" dxfId="354" priority="297">
      <formula>AND(TODAY()&gt;=BK$5,TODAY()&lt;BL$5)</formula>
    </cfRule>
  </conditionalFormatting>
  <conditionalFormatting sqref="BP7:BP8">
    <cfRule type="expression" dxfId="353" priority="295">
      <formula>AND(TODAY()&gt;=BP$5,TODAY()&lt;#REF!)</formula>
    </cfRule>
  </conditionalFormatting>
  <conditionalFormatting sqref="BP8">
    <cfRule type="expression" dxfId="352" priority="290" stopIfTrue="1">
      <formula>AND(#REF!="Niskie ryzyko",BP$5&gt;=#REF!,BP$5&lt;=#REF!+#REF!-1)</formula>
    </cfRule>
    <cfRule type="expression" dxfId="351" priority="291" stopIfTrue="1">
      <formula>AND(#REF!="Wysokie ryzyko",BP$5&gt;=#REF!,BP$5&lt;=#REF!+#REF!-1)</formula>
    </cfRule>
    <cfRule type="expression" dxfId="350" priority="292" stopIfTrue="1">
      <formula>AND(#REF!="Zgodnie z planem",BP$5&gt;=#REF!,BP$5&lt;=#REF!+#REF!-1)</formula>
    </cfRule>
    <cfRule type="expression" dxfId="349" priority="293" stopIfTrue="1">
      <formula>AND(#REF!="Średnie ryzyko",BP$5&gt;=#REF!,BP$5&lt;=#REF!+#REF!-1)</formula>
    </cfRule>
    <cfRule type="expression" dxfId="348" priority="294" stopIfTrue="1">
      <formula>AND(LEN(#REF!)=0,BP$5&gt;=#REF!,BP$5&lt;=#REF!+#REF!-1)</formula>
    </cfRule>
  </conditionalFormatting>
  <pageMargins left="0.25" right="0.25" top="0.75" bottom="0.75" header="0.3" footer="0.3"/>
  <pageSetup paperSize="9" scale="32" fitToHeight="0" orientation="landscape" horizontalDpi="30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23" id="{160DCC65-5505-4410-866C-EFC58302E3EF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C13</xm:sqref>
        </x14:conditionalFormatting>
        <x14:conditionalFormatting xmlns:xm="http://schemas.microsoft.com/office/excel/2006/main">
          <x14:cfRule type="iconSet" priority="2012" id="{4B77D603-CE0D-4CD4-AF16-C226673B35CC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C26</xm:sqref>
        </x14:conditionalFormatting>
        <x14:conditionalFormatting xmlns:xm="http://schemas.microsoft.com/office/excel/2006/main">
          <x14:cfRule type="iconSet" priority="2013" id="{AB43717E-ECBD-4DE0-B259-742E18136AEA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C27</xm:sqref>
        </x14:conditionalFormatting>
        <x14:conditionalFormatting xmlns:xm="http://schemas.microsoft.com/office/excel/2006/main">
          <x14:cfRule type="iconSet" priority="2018" id="{6267259C-E64B-4289-A820-D42CAC1FAFA0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C30</xm:sqref>
        </x14:conditionalFormatting>
        <x14:conditionalFormatting xmlns:xm="http://schemas.microsoft.com/office/excel/2006/main">
          <x14:cfRule type="iconSet" priority="2007" id="{F57CC08E-3DEF-49AC-A40C-FB73DA9802F4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C35</xm:sqref>
        </x14:conditionalFormatting>
        <x14:conditionalFormatting xmlns:xm="http://schemas.microsoft.com/office/excel/2006/main">
          <x14:cfRule type="iconSet" priority="2011" id="{79DEC8DA-006F-458A-97AD-441A8775C34C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I9</xm:sqref>
        </x14:conditionalFormatting>
        <x14:conditionalFormatting xmlns:xm="http://schemas.microsoft.com/office/excel/2006/main">
          <x14:cfRule type="iconSet" priority="215" id="{1CF7C53D-FF5D-4A73-9635-A41332076DA6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77" id="{278B90D9-BBC3-4675-A7A8-672580167DD9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I30</xm:sqref>
        </x14:conditionalFormatting>
        <x14:conditionalFormatting xmlns:xm="http://schemas.microsoft.com/office/excel/2006/main">
          <x14:cfRule type="iconSet" priority="138" id="{0344E9ED-ACB8-4B58-93B6-F4A4B667837F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O20</xm:sqref>
        </x14:conditionalFormatting>
        <x14:conditionalFormatting xmlns:xm="http://schemas.microsoft.com/office/excel/2006/main">
          <x14:cfRule type="iconSet" priority="201" id="{0E3A0635-4A28-46BA-ABFD-8206320FA364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O23</xm:sqref>
        </x14:conditionalFormatting>
        <x14:conditionalFormatting xmlns:xm="http://schemas.microsoft.com/office/excel/2006/main">
          <x14:cfRule type="iconSet" priority="208" id="{61A094CF-197D-4FF9-9CC1-666DEC87D37C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O27</xm:sqref>
        </x14:conditionalFormatting>
        <x14:conditionalFormatting xmlns:xm="http://schemas.microsoft.com/office/excel/2006/main">
          <x14:cfRule type="iconSet" priority="70" id="{198D6E59-EA52-4AC1-82F5-546D748E1654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O29</xm:sqref>
        </x14:conditionalFormatting>
        <x14:conditionalFormatting xmlns:xm="http://schemas.microsoft.com/office/excel/2006/main">
          <x14:cfRule type="iconSet" priority="98" id="{17F0C9FD-7447-4368-9215-74F50EA9FF1E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U9</xm:sqref>
        </x14:conditionalFormatting>
        <x14:conditionalFormatting xmlns:xm="http://schemas.microsoft.com/office/excel/2006/main">
          <x14:cfRule type="iconSet" priority="154" id="{8E126929-9635-4877-AE22-7597F2B48279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U10</xm:sqref>
        </x14:conditionalFormatting>
        <x14:conditionalFormatting xmlns:xm="http://schemas.microsoft.com/office/excel/2006/main">
          <x14:cfRule type="iconSet" priority="194" id="{D5D97EC7-3C44-4C6C-860A-DD7F6C287A1A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U23</xm:sqref>
        </x14:conditionalFormatting>
        <x14:conditionalFormatting xmlns:xm="http://schemas.microsoft.com/office/excel/2006/main">
          <x14:cfRule type="iconSet" priority="63" id="{28ACFB96-C65F-4B7C-B751-B6F6039AC20C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U29</xm:sqref>
        </x14:conditionalFormatting>
        <x14:conditionalFormatting xmlns:xm="http://schemas.microsoft.com/office/excel/2006/main">
          <x14:cfRule type="iconSet" priority="91" id="{89F4A31E-57FC-4727-BEF6-594FFEEEE5D1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AA9</xm:sqref>
        </x14:conditionalFormatting>
        <x14:conditionalFormatting xmlns:xm="http://schemas.microsoft.com/office/excel/2006/main">
          <x14:cfRule type="iconSet" priority="112" id="{39C64C6B-A5A5-4AF9-A46D-07476186A75D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AA23</xm:sqref>
        </x14:conditionalFormatting>
        <x14:conditionalFormatting xmlns:xm="http://schemas.microsoft.com/office/excel/2006/main">
          <x14:cfRule type="iconSet" priority="2027" id="{38142222-7791-42CD-AC7D-98F8489CC529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AA30</xm:sqref>
        </x14:conditionalFormatting>
        <x14:conditionalFormatting xmlns:xm="http://schemas.microsoft.com/office/excel/2006/main">
          <x14:cfRule type="iconSet" priority="84" id="{C7B62C19-24BD-44AC-9169-0FE0952DD6E2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AG9</xm:sqref>
        </x14:conditionalFormatting>
        <x14:conditionalFormatting xmlns:xm="http://schemas.microsoft.com/office/excel/2006/main">
          <x14:cfRule type="iconSet" priority="147" id="{5CB44A08-904C-4A9B-AD8E-884F64BCB15D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AG10</xm:sqref>
        </x14:conditionalFormatting>
        <x14:conditionalFormatting xmlns:xm="http://schemas.microsoft.com/office/excel/2006/main">
          <x14:cfRule type="iconSet" priority="2016" id="{95C7819B-3380-4D78-A283-2CF705283E34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AG28</xm:sqref>
        </x14:conditionalFormatting>
        <x14:conditionalFormatting xmlns:xm="http://schemas.microsoft.com/office/excel/2006/main">
          <x14:cfRule type="iconSet" priority="56" id="{3F8203F8-8490-43E0-8D72-F14A45AE94EC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AG29</xm:sqref>
        </x14:conditionalFormatting>
        <x14:conditionalFormatting xmlns:xm="http://schemas.microsoft.com/office/excel/2006/main">
          <x14:cfRule type="iconSet" priority="28" id="{4F192B31-5D0A-4BE6-90E3-C3EE42FE030D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AG30</xm:sqref>
        </x14:conditionalFormatting>
        <x14:conditionalFormatting xmlns:xm="http://schemas.microsoft.com/office/excel/2006/main">
          <x14:cfRule type="iconSet" priority="166" id="{7D5E7B51-BF34-4724-AAB9-1C47A82CEDA5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AG34</xm:sqref>
        </x14:conditionalFormatting>
        <x14:conditionalFormatting xmlns:xm="http://schemas.microsoft.com/office/excel/2006/main">
          <x14:cfRule type="iconSet" priority="2020" id="{D88A853A-7E9B-4121-A3DC-6BB7CF6D4B75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AM20</xm:sqref>
        </x14:conditionalFormatting>
        <x14:conditionalFormatting xmlns:xm="http://schemas.microsoft.com/office/excel/2006/main">
          <x14:cfRule type="iconSet" priority="105" id="{037C60EE-EC53-4D30-BEA6-593EF7D63898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AM23</xm:sqref>
        </x14:conditionalFormatting>
        <x14:conditionalFormatting xmlns:xm="http://schemas.microsoft.com/office/excel/2006/main">
          <x14:cfRule type="iconSet" priority="2031" id="{470D028B-27D8-495E-A5CF-53CCCD1EE7BD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AM28</xm:sqref>
        </x14:conditionalFormatting>
        <x14:conditionalFormatting xmlns:xm="http://schemas.microsoft.com/office/excel/2006/main">
          <x14:cfRule type="iconSet" priority="49" id="{38307A15-295E-4434-90B3-F52AB5E281A9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AM29</xm:sqref>
        </x14:conditionalFormatting>
        <x14:conditionalFormatting xmlns:xm="http://schemas.microsoft.com/office/excel/2006/main">
          <x14:cfRule type="iconSet" priority="21" id="{A307E6CC-477C-4E6A-AA92-CBE5F3F9A911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AM30</xm:sqref>
        </x14:conditionalFormatting>
        <x14:conditionalFormatting xmlns:xm="http://schemas.microsoft.com/office/excel/2006/main">
          <x14:cfRule type="iconSet" priority="173" id="{79AA66CB-5031-4AF7-B163-EDD6FE5CB740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AM34</xm:sqref>
        </x14:conditionalFormatting>
        <x14:conditionalFormatting xmlns:xm="http://schemas.microsoft.com/office/excel/2006/main">
          <x14:cfRule type="iconSet" priority="140" id="{B035C82F-9A71-4310-9EF2-DA4D05C733D3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AS10</xm:sqref>
        </x14:conditionalFormatting>
        <x14:conditionalFormatting xmlns:xm="http://schemas.microsoft.com/office/excel/2006/main">
          <x14:cfRule type="iconSet" priority="125" id="{8DE0D822-CB90-4BA4-B717-8EA9064C3433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AS20</xm:sqref>
        </x14:conditionalFormatting>
        <x14:conditionalFormatting xmlns:xm="http://schemas.microsoft.com/office/excel/2006/main">
          <x14:cfRule type="iconSet" priority="2412" id="{96D04F76-9453-4D85-8B79-55B2E9AF1A18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AS21 AY11 AY20 O22 AA31:AE31 AA33:AE34 C25:G25 C8:AX8 C9 C14:C15 C16:G16 U15 AS9 AS14 AM14:AM15 I13:I15 I16:M16 O16:S16 O9:O10 C11:C12 U16:Y17 AA16:AE16 AG16:AK19 AM16:AQ19 AS16:AW19 I21:M22 O21:S21 O24:S26 O17 O19 C17:C18 U25:Y28 AG25:AK25 AG27:AK27 AA29 AG32:AK33 AM31:AQ33 AS32:AW33 I29 I25:M26 AA19:AE19 AA21:AE21 AA18 I17:I18 I20 U21:Y21 AM26:AQ27 AA20 AS23 O31:O32 O34 AG20:AG23 U18:U20 AS26 C29 C23:C24 C31:C34 I31:I34 C28:G28 I28:M28 O28:S28 AA25:AE28 O30:S30 U30:Y30 AA13 AA15 AG14 AG26 O13:O15 U34 AA32 AG31 U24 U12:U13 I10:I11 AS11:AS12</xm:sqref>
        </x14:conditionalFormatting>
        <x14:conditionalFormatting xmlns:xm="http://schemas.microsoft.com/office/excel/2006/main">
          <x14:cfRule type="iconSet" priority="216" id="{639A564E-8B86-42A5-A1DF-62C11353427D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AS24</xm:sqref>
        </x14:conditionalFormatting>
        <x14:conditionalFormatting xmlns:xm="http://schemas.microsoft.com/office/excel/2006/main">
          <x14:cfRule type="iconSet" priority="42" id="{F67EAF20-8148-48BB-8953-1E0854BBFCF6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AS29</xm:sqref>
        </x14:conditionalFormatting>
        <x14:conditionalFormatting xmlns:xm="http://schemas.microsoft.com/office/excel/2006/main">
          <x14:cfRule type="iconSet" priority="14" id="{9ED079FB-5657-4C4B-9261-9E23767F01D4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AS30</xm:sqref>
        </x14:conditionalFormatting>
        <x14:conditionalFormatting xmlns:xm="http://schemas.microsoft.com/office/excel/2006/main">
          <x14:cfRule type="iconSet" priority="2032" id="{1E59E992-27D4-4E90-A908-D9DDF4CD4AD9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AS33</xm:sqref>
        </x14:conditionalFormatting>
        <x14:conditionalFormatting xmlns:xm="http://schemas.microsoft.com/office/excel/2006/main">
          <x14:cfRule type="iconSet" priority="180" id="{C968734D-12E2-41A9-BEB1-85BDBAC4C878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AS34</xm:sqref>
        </x14:conditionalFormatting>
        <x14:conditionalFormatting xmlns:xm="http://schemas.microsoft.com/office/excel/2006/main">
          <x14:cfRule type="iconSet" priority="2017" id="{D7F9C1F6-F6DB-4336-83DF-7F05BEDD4773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AY12</xm:sqref>
        </x14:conditionalFormatting>
        <x14:conditionalFormatting xmlns:xm="http://schemas.microsoft.com/office/excel/2006/main">
          <x14:cfRule type="iconSet" priority="2329" id="{9BE4F45B-252D-44BD-9B20-ADC15A4084B2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AY21 AY32:BC33 AY8:BD8 AY9:AY10 AY14 AY13:BC13 AY24 AY26:AY27 AY15:BC19</xm:sqref>
        </x14:conditionalFormatting>
        <x14:conditionalFormatting xmlns:xm="http://schemas.microsoft.com/office/excel/2006/main">
          <x14:cfRule type="iconSet" priority="35" id="{3149B504-CD6E-463C-B46F-7E6FCF17B40E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AY29</xm:sqref>
        </x14:conditionalFormatting>
        <x14:conditionalFormatting xmlns:xm="http://schemas.microsoft.com/office/excel/2006/main">
          <x14:cfRule type="iconSet" priority="7" id="{211007DD-2765-4528-8F3C-A23329748BC3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AY30</xm:sqref>
        </x14:conditionalFormatting>
        <x14:conditionalFormatting xmlns:xm="http://schemas.microsoft.com/office/excel/2006/main">
          <x14:cfRule type="iconSet" priority="187" id="{2FBF6468-D9B4-428B-AB18-846F02A23A2F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AY34</xm:sqref>
        </x14:conditionalFormatting>
        <x14:conditionalFormatting xmlns:xm="http://schemas.microsoft.com/office/excel/2006/main">
          <x14:cfRule type="iconSet" priority="2124" id="{7D816E23-E365-413D-BA26-658010E3E339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BE25 AM24 BE31:BI32 BE26:BI28 BE8:BJ8 BE9:BE10 BE13:BI22 BE29:BE30 BE34:BI34</xm:sqref>
        </x14:conditionalFormatting>
        <x14:conditionalFormatting xmlns:xm="http://schemas.microsoft.com/office/excel/2006/main">
          <x14:cfRule type="iconSet" priority="272" id="{0B132E2F-7CF9-4EC1-A132-FD2EDDB77AC3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BP8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Q35"/>
  <sheetViews>
    <sheetView zoomScale="55" zoomScaleNormal="55" workbookViewId="0">
      <selection activeCell="AS22" sqref="AS22"/>
    </sheetView>
  </sheetViews>
  <sheetFormatPr defaultRowHeight="15" x14ac:dyDescent="0.25"/>
  <cols>
    <col min="1" max="1" width="32.85546875" customWidth="1"/>
    <col min="2" max="7" width="5.7109375" customWidth="1"/>
    <col min="8" max="8" width="7.28515625" customWidth="1"/>
    <col min="9" max="25" width="5.7109375" customWidth="1"/>
    <col min="26" max="26" width="6.7109375" customWidth="1"/>
    <col min="27" max="31" width="5.7109375" customWidth="1"/>
    <col min="32" max="32" width="7" customWidth="1"/>
    <col min="33" max="37" width="5.7109375" customWidth="1"/>
    <col min="38" max="38" width="7" customWidth="1"/>
    <col min="39" max="43" width="5.7109375" customWidth="1"/>
    <col min="44" max="44" width="7.5703125" customWidth="1"/>
    <col min="45" max="49" width="5.7109375" customWidth="1"/>
    <col min="50" max="50" width="7" customWidth="1"/>
    <col min="51" max="61" width="5.7109375" customWidth="1"/>
    <col min="62" max="62" width="7.5703125" customWidth="1"/>
    <col min="63" max="67" width="5.7109375" customWidth="1"/>
    <col min="68" max="68" width="7.5703125" customWidth="1"/>
    <col min="69" max="69" width="7.28515625" customWidth="1"/>
  </cols>
  <sheetData>
    <row r="1" spans="1:68" ht="33.75" x14ac:dyDescent="0.25">
      <c r="A1" s="61" t="s">
        <v>0</v>
      </c>
      <c r="B1" s="61"/>
      <c r="C1" s="17"/>
      <c r="D1" s="17"/>
      <c r="E1" s="17"/>
      <c r="F1" s="17"/>
      <c r="G1" s="17"/>
      <c r="H1" s="17"/>
      <c r="I1" s="62"/>
      <c r="J1" s="62"/>
      <c r="K1" s="62"/>
      <c r="L1" s="62"/>
      <c r="M1" s="62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</row>
    <row r="2" spans="1:68" ht="29.25" thickBot="1" x14ac:dyDescent="0.3">
      <c r="A2" s="6"/>
      <c r="B2" s="7"/>
      <c r="C2" s="13"/>
      <c r="D2" s="1"/>
      <c r="E2" s="1"/>
      <c r="F2" s="1"/>
    </row>
    <row r="3" spans="1:68" ht="27" thickBot="1" x14ac:dyDescent="0.45">
      <c r="A3" s="8"/>
      <c r="B3" s="9"/>
      <c r="C3" s="249" t="s">
        <v>1</v>
      </c>
      <c r="D3" s="249"/>
      <c r="E3" s="249"/>
      <c r="F3" s="249"/>
      <c r="G3" s="249"/>
      <c r="H3" s="29"/>
      <c r="I3" s="250" t="s">
        <v>2</v>
      </c>
      <c r="J3" s="250"/>
      <c r="K3" s="250"/>
      <c r="L3" s="250"/>
      <c r="M3" s="250"/>
      <c r="N3" s="29"/>
      <c r="O3" s="251" t="s">
        <v>3</v>
      </c>
      <c r="P3" s="251"/>
      <c r="Q3" s="251"/>
      <c r="R3" s="251"/>
      <c r="S3" s="251"/>
      <c r="T3" s="29"/>
      <c r="U3" s="252" t="s">
        <v>4</v>
      </c>
      <c r="V3" s="252"/>
      <c r="W3" s="252"/>
      <c r="X3" s="252"/>
      <c r="Y3" s="252"/>
      <c r="Z3" s="29"/>
      <c r="AA3" s="253" t="s">
        <v>5</v>
      </c>
      <c r="AB3" s="253"/>
      <c r="AC3" s="253"/>
      <c r="AD3" s="253"/>
      <c r="AE3" s="253"/>
      <c r="AG3" s="254" t="s">
        <v>6</v>
      </c>
      <c r="AH3" s="254"/>
      <c r="AI3" s="254"/>
      <c r="AJ3" s="254"/>
      <c r="AK3" s="254"/>
      <c r="AM3" s="273" t="s">
        <v>7</v>
      </c>
      <c r="AN3" s="273"/>
      <c r="AO3" s="273"/>
      <c r="AP3" s="273"/>
      <c r="AQ3" s="273"/>
      <c r="AS3" s="265" t="s">
        <v>8</v>
      </c>
      <c r="AT3" s="266"/>
      <c r="AU3" s="266"/>
      <c r="AV3" s="266"/>
      <c r="AW3" s="267"/>
    </row>
    <row r="4" spans="1:68" ht="21" x14ac:dyDescent="0.25">
      <c r="A4" s="8"/>
      <c r="B4" s="9"/>
    </row>
    <row r="5" spans="1:68" x14ac:dyDescent="0.25">
      <c r="A5" s="10"/>
      <c r="B5" s="11"/>
      <c r="C5" s="241" t="s">
        <v>9</v>
      </c>
      <c r="D5" s="242"/>
      <c r="E5" s="242"/>
      <c r="F5" s="242"/>
      <c r="G5" s="242"/>
      <c r="H5" s="243"/>
      <c r="I5" s="247" t="s">
        <v>10</v>
      </c>
      <c r="J5" s="242"/>
      <c r="K5" s="242"/>
      <c r="L5" s="242"/>
      <c r="M5" s="242"/>
      <c r="N5" s="243"/>
      <c r="O5" s="247" t="s">
        <v>11</v>
      </c>
      <c r="P5" s="242"/>
      <c r="Q5" s="242"/>
      <c r="R5" s="242"/>
      <c r="S5" s="242"/>
      <c r="T5" s="243"/>
      <c r="U5" s="247" t="s">
        <v>12</v>
      </c>
      <c r="V5" s="242"/>
      <c r="W5" s="242"/>
      <c r="X5" s="242"/>
      <c r="Y5" s="242"/>
      <c r="Z5" s="243"/>
      <c r="AA5" s="247" t="s">
        <v>13</v>
      </c>
      <c r="AB5" s="242"/>
      <c r="AC5" s="242"/>
      <c r="AD5" s="242"/>
      <c r="AE5" s="242"/>
      <c r="AF5" s="243"/>
      <c r="AG5" s="247" t="s">
        <v>14</v>
      </c>
      <c r="AH5" s="242"/>
      <c r="AI5" s="242"/>
      <c r="AJ5" s="242"/>
      <c r="AK5" s="242"/>
      <c r="AL5" s="243"/>
      <c r="AM5" s="247" t="s">
        <v>15</v>
      </c>
      <c r="AN5" s="242"/>
      <c r="AO5" s="242"/>
      <c r="AP5" s="242"/>
      <c r="AQ5" s="242"/>
      <c r="AR5" s="243"/>
      <c r="AS5" s="247" t="s">
        <v>16</v>
      </c>
      <c r="AT5" s="242"/>
      <c r="AU5" s="242"/>
      <c r="AV5" s="242"/>
      <c r="AW5" s="242"/>
      <c r="AX5" s="243"/>
      <c r="AY5" s="247" t="s">
        <v>17</v>
      </c>
      <c r="AZ5" s="242"/>
      <c r="BA5" s="242"/>
      <c r="BB5" s="242"/>
      <c r="BC5" s="242"/>
      <c r="BD5" s="243"/>
      <c r="BE5" s="247" t="s">
        <v>18</v>
      </c>
      <c r="BF5" s="242"/>
      <c r="BG5" s="242"/>
      <c r="BH5" s="242"/>
      <c r="BI5" s="242"/>
      <c r="BJ5" s="243"/>
      <c r="BK5" s="247" t="s">
        <v>19</v>
      </c>
      <c r="BL5" s="242"/>
      <c r="BM5" s="242"/>
      <c r="BN5" s="242"/>
      <c r="BO5" s="242"/>
      <c r="BP5" s="243"/>
    </row>
    <row r="6" spans="1:68" ht="15.75" thickBot="1" x14ac:dyDescent="0.3">
      <c r="A6" s="12"/>
      <c r="B6" s="11"/>
      <c r="C6" s="244"/>
      <c r="D6" s="245"/>
      <c r="E6" s="245"/>
      <c r="F6" s="245"/>
      <c r="G6" s="245"/>
      <c r="H6" s="246"/>
      <c r="I6" s="248"/>
      <c r="J6" s="245"/>
      <c r="K6" s="245"/>
      <c r="L6" s="245"/>
      <c r="M6" s="245"/>
      <c r="N6" s="246"/>
      <c r="O6" s="248"/>
      <c r="P6" s="245"/>
      <c r="Q6" s="245"/>
      <c r="R6" s="245"/>
      <c r="S6" s="245"/>
      <c r="T6" s="246"/>
      <c r="U6" s="248"/>
      <c r="V6" s="245"/>
      <c r="W6" s="245"/>
      <c r="X6" s="245"/>
      <c r="Y6" s="245"/>
      <c r="Z6" s="246"/>
      <c r="AA6" s="248"/>
      <c r="AB6" s="245"/>
      <c r="AC6" s="245"/>
      <c r="AD6" s="245"/>
      <c r="AE6" s="245"/>
      <c r="AF6" s="246"/>
      <c r="AG6" s="248"/>
      <c r="AH6" s="245"/>
      <c r="AI6" s="245"/>
      <c r="AJ6" s="245"/>
      <c r="AK6" s="245"/>
      <c r="AL6" s="246"/>
      <c r="AM6" s="248"/>
      <c r="AN6" s="245"/>
      <c r="AO6" s="245"/>
      <c r="AP6" s="245"/>
      <c r="AQ6" s="245"/>
      <c r="AR6" s="246"/>
      <c r="AS6" s="248"/>
      <c r="AT6" s="245"/>
      <c r="AU6" s="245"/>
      <c r="AV6" s="245"/>
      <c r="AW6" s="245"/>
      <c r="AX6" s="246"/>
      <c r="AY6" s="248"/>
      <c r="AZ6" s="245"/>
      <c r="BA6" s="245"/>
      <c r="BB6" s="245"/>
      <c r="BC6" s="245"/>
      <c r="BD6" s="246"/>
      <c r="BE6" s="248"/>
      <c r="BF6" s="245"/>
      <c r="BG6" s="245"/>
      <c r="BH6" s="245"/>
      <c r="BI6" s="245"/>
      <c r="BJ6" s="246"/>
      <c r="BK6" s="248"/>
      <c r="BL6" s="245"/>
      <c r="BM6" s="245"/>
      <c r="BN6" s="245"/>
      <c r="BO6" s="245"/>
      <c r="BP6" s="272"/>
    </row>
    <row r="7" spans="1:68" ht="29.25" x14ac:dyDescent="0.25">
      <c r="A7" s="38" t="s">
        <v>20</v>
      </c>
      <c r="B7" s="16"/>
      <c r="C7" s="20"/>
      <c r="D7" s="20"/>
      <c r="E7" s="20"/>
      <c r="F7" s="20"/>
      <c r="G7" s="21"/>
      <c r="H7" s="22" t="s">
        <v>111</v>
      </c>
      <c r="I7" s="23"/>
      <c r="J7" s="24"/>
      <c r="K7" s="24"/>
      <c r="L7" s="24"/>
      <c r="M7" s="27"/>
      <c r="N7" s="25" t="s">
        <v>111</v>
      </c>
      <c r="O7" s="28"/>
      <c r="P7" s="24"/>
      <c r="Q7" s="24"/>
      <c r="R7" s="24"/>
      <c r="S7" s="27"/>
      <c r="T7" s="25" t="s">
        <v>111</v>
      </c>
      <c r="U7" s="28"/>
      <c r="V7" s="24"/>
      <c r="W7" s="24"/>
      <c r="X7" s="24"/>
      <c r="Y7" s="27"/>
      <c r="Z7" s="25" t="s">
        <v>111</v>
      </c>
      <c r="AA7" s="28"/>
      <c r="AB7" s="24"/>
      <c r="AC7" s="24"/>
      <c r="AD7" s="24"/>
      <c r="AE7" s="27"/>
      <c r="AF7" s="25" t="s">
        <v>111</v>
      </c>
      <c r="AG7" s="28"/>
      <c r="AH7" s="24"/>
      <c r="AI7" s="24"/>
      <c r="AJ7" s="24"/>
      <c r="AK7" s="27"/>
      <c r="AL7" s="25" t="s">
        <v>111</v>
      </c>
      <c r="AM7" s="28"/>
      <c r="AN7" s="24"/>
      <c r="AO7" s="24"/>
      <c r="AP7" s="24"/>
      <c r="AQ7" s="27"/>
      <c r="AR7" s="25" t="s">
        <v>111</v>
      </c>
      <c r="AS7" s="28"/>
      <c r="AT7" s="24"/>
      <c r="AU7" s="24"/>
      <c r="AV7" s="24"/>
      <c r="AW7" s="27"/>
      <c r="AX7" s="25" t="s">
        <v>111</v>
      </c>
      <c r="AY7" s="28"/>
      <c r="AZ7" s="24"/>
      <c r="BA7" s="24"/>
      <c r="BB7" s="24"/>
      <c r="BC7" s="27"/>
      <c r="BD7" s="25" t="s">
        <v>111</v>
      </c>
      <c r="BE7" s="28"/>
      <c r="BF7" s="24"/>
      <c r="BG7" s="24"/>
      <c r="BH7" s="24"/>
      <c r="BI7" s="27"/>
      <c r="BJ7" s="25" t="s">
        <v>111</v>
      </c>
      <c r="BP7" s="66" t="s">
        <v>111</v>
      </c>
    </row>
    <row r="8" spans="1:68" ht="15.75" thickBot="1" x14ac:dyDescent="0.3">
      <c r="A8" s="3"/>
      <c r="C8" s="4"/>
      <c r="D8" s="4"/>
      <c r="E8" s="4"/>
      <c r="F8" s="4"/>
      <c r="G8" s="4"/>
      <c r="H8" s="4"/>
      <c r="I8" s="18"/>
      <c r="J8" s="4"/>
      <c r="K8" s="4"/>
      <c r="L8" s="4"/>
      <c r="M8" s="4"/>
      <c r="N8" s="4"/>
      <c r="O8" s="4"/>
      <c r="P8" s="4"/>
      <c r="Q8" s="4"/>
      <c r="R8" s="4"/>
      <c r="S8" s="4"/>
      <c r="T8" s="19"/>
      <c r="U8" s="18"/>
      <c r="V8" s="4"/>
      <c r="W8" s="4"/>
      <c r="X8" s="4"/>
      <c r="Y8" s="19"/>
      <c r="Z8" s="26"/>
      <c r="AA8" s="18"/>
      <c r="AB8" s="4"/>
      <c r="AC8" s="4"/>
      <c r="AD8" s="4"/>
      <c r="AE8" s="19"/>
      <c r="AF8" s="26"/>
      <c r="AG8" s="18"/>
      <c r="AH8" s="4"/>
      <c r="AI8" s="4"/>
      <c r="AJ8" s="4"/>
      <c r="AK8" s="19"/>
      <c r="AL8" s="26"/>
      <c r="AM8" s="18"/>
      <c r="AN8" s="4"/>
      <c r="AO8" s="4"/>
      <c r="AP8" s="4"/>
      <c r="AQ8" s="19"/>
      <c r="AR8" s="26"/>
      <c r="AS8" s="18"/>
      <c r="AT8" s="4"/>
      <c r="AU8" s="4"/>
      <c r="AV8" s="4"/>
      <c r="AW8" s="19"/>
      <c r="AX8" s="26"/>
      <c r="AY8" s="18"/>
      <c r="AZ8" s="4"/>
      <c r="BA8" s="4"/>
      <c r="BB8" s="4"/>
      <c r="BC8" s="19"/>
      <c r="BD8" s="26"/>
      <c r="BE8" s="18"/>
      <c r="BF8" s="4"/>
      <c r="BG8" s="4"/>
      <c r="BH8" s="4"/>
      <c r="BI8" s="19"/>
      <c r="BJ8" s="26"/>
      <c r="BP8" s="67"/>
    </row>
    <row r="9" spans="1:68" ht="24" thickBot="1" x14ac:dyDescent="0.3">
      <c r="A9" s="37" t="s">
        <v>22</v>
      </c>
      <c r="B9" s="14"/>
      <c r="C9" s="234" t="s">
        <v>23</v>
      </c>
      <c r="D9" s="235"/>
      <c r="E9" s="235"/>
      <c r="F9" s="235"/>
      <c r="G9" s="235"/>
      <c r="H9" s="30">
        <v>5</v>
      </c>
      <c r="I9" s="234" t="s">
        <v>23</v>
      </c>
      <c r="J9" s="235"/>
      <c r="K9" s="235"/>
      <c r="L9" s="235"/>
      <c r="M9" s="235"/>
      <c r="N9" s="159">
        <v>2</v>
      </c>
      <c r="O9" s="238" t="s">
        <v>24</v>
      </c>
      <c r="P9" s="238"/>
      <c r="Q9" s="238"/>
      <c r="R9" s="238"/>
      <c r="S9" s="239"/>
      <c r="T9" s="30">
        <v>5</v>
      </c>
      <c r="U9" s="240" t="s">
        <v>24</v>
      </c>
      <c r="V9" s="238"/>
      <c r="W9" s="238"/>
      <c r="X9" s="238"/>
      <c r="Y9" s="239"/>
      <c r="Z9" s="161">
        <v>9</v>
      </c>
      <c r="AA9" s="240" t="s">
        <v>24</v>
      </c>
      <c r="AB9" s="238"/>
      <c r="AC9" s="238"/>
      <c r="AD9" s="238"/>
      <c r="AE9" s="239"/>
      <c r="AF9" s="163">
        <v>8</v>
      </c>
      <c r="AG9" s="240" t="s">
        <v>24</v>
      </c>
      <c r="AH9" s="238"/>
      <c r="AI9" s="238"/>
      <c r="AJ9" s="238"/>
      <c r="AK9" s="239"/>
      <c r="AL9" s="48">
        <v>3</v>
      </c>
      <c r="AM9" s="58"/>
      <c r="AN9" s="51"/>
      <c r="AO9" s="51"/>
      <c r="AP9" s="51"/>
      <c r="AQ9" s="57"/>
      <c r="AR9" s="30"/>
      <c r="AS9" s="60"/>
      <c r="AT9" s="52"/>
      <c r="AU9" s="52"/>
      <c r="AV9" s="52"/>
      <c r="AW9" s="56"/>
      <c r="AX9" s="30"/>
      <c r="AY9" s="59"/>
      <c r="AZ9" s="52"/>
      <c r="BA9" s="52"/>
      <c r="BB9" s="52"/>
      <c r="BC9" s="56"/>
      <c r="BD9" s="30"/>
      <c r="BE9" s="133"/>
      <c r="BF9" s="135"/>
      <c r="BG9" s="173"/>
      <c r="BH9" s="138"/>
      <c r="BI9" s="135"/>
      <c r="BJ9" s="161"/>
      <c r="BK9" s="1"/>
      <c r="BP9" s="30"/>
    </row>
    <row r="10" spans="1:68" ht="24" thickBot="1" x14ac:dyDescent="0.3">
      <c r="A10" s="37"/>
      <c r="B10" s="14"/>
      <c r="H10" s="155"/>
      <c r="I10" s="234" t="s">
        <v>25</v>
      </c>
      <c r="J10" s="235"/>
      <c r="K10" s="235"/>
      <c r="L10" s="235"/>
      <c r="M10" s="235"/>
      <c r="N10" s="30">
        <v>2</v>
      </c>
      <c r="O10" s="141"/>
      <c r="P10" s="136"/>
      <c r="Q10" s="136"/>
      <c r="R10" s="136"/>
      <c r="S10" s="137"/>
      <c r="T10" s="30"/>
      <c r="U10" s="235" t="s">
        <v>26</v>
      </c>
      <c r="V10" s="235"/>
      <c r="W10" s="235"/>
      <c r="X10" s="235"/>
      <c r="Y10" s="235"/>
      <c r="Z10" s="161">
        <v>1</v>
      </c>
      <c r="AA10" s="139"/>
      <c r="AB10" s="115"/>
      <c r="AC10" s="115"/>
      <c r="AD10" s="115"/>
      <c r="AE10" s="116"/>
      <c r="AF10" s="161"/>
      <c r="AG10" s="235" t="s">
        <v>27</v>
      </c>
      <c r="AH10" s="235"/>
      <c r="AI10" s="235"/>
      <c r="AJ10" s="235"/>
      <c r="AK10" s="235"/>
      <c r="AL10" s="30">
        <v>1</v>
      </c>
      <c r="AM10" s="139"/>
      <c r="AN10" s="115"/>
      <c r="AO10" s="115"/>
      <c r="AP10" s="115"/>
      <c r="AQ10" s="116"/>
      <c r="AR10" s="30"/>
      <c r="AS10" s="257" t="s">
        <v>28</v>
      </c>
      <c r="AT10" s="258"/>
      <c r="AU10" s="258"/>
      <c r="AV10" s="258"/>
      <c r="AW10" s="258"/>
      <c r="AX10" s="30">
        <v>1</v>
      </c>
      <c r="AY10" s="138"/>
      <c r="AZ10" s="134"/>
      <c r="BA10" s="134"/>
      <c r="BB10" s="134"/>
      <c r="BC10" s="135"/>
      <c r="BD10" s="30"/>
      <c r="BE10" s="152"/>
      <c r="BF10" s="153"/>
      <c r="BG10" s="153"/>
      <c r="BH10" s="153"/>
      <c r="BI10" s="153"/>
      <c r="BJ10" s="161"/>
      <c r="BK10" s="1"/>
      <c r="BP10" s="30"/>
    </row>
    <row r="11" spans="1:68" ht="24" thickBot="1" x14ac:dyDescent="0.3">
      <c r="A11" s="36" t="s">
        <v>29</v>
      </c>
      <c r="B11" s="14"/>
      <c r="C11" s="234" t="s">
        <v>30</v>
      </c>
      <c r="D11" s="235"/>
      <c r="E11" s="235"/>
      <c r="F11" s="235"/>
      <c r="G11" s="235"/>
      <c r="H11" s="30">
        <v>7</v>
      </c>
      <c r="I11" s="234" t="s">
        <v>30</v>
      </c>
      <c r="J11" s="235"/>
      <c r="K11" s="235"/>
      <c r="L11" s="235"/>
      <c r="M11" s="235"/>
      <c r="N11" s="48">
        <v>2</v>
      </c>
      <c r="T11" s="155"/>
      <c r="Z11" s="162"/>
      <c r="AF11" s="162"/>
      <c r="AL11" s="155"/>
      <c r="AM11" s="237" t="s">
        <v>31</v>
      </c>
      <c r="AN11" s="237"/>
      <c r="AO11" s="237"/>
      <c r="AP11" s="237"/>
      <c r="AQ11" s="237"/>
      <c r="AR11" s="30">
        <v>1</v>
      </c>
      <c r="AS11" s="59"/>
      <c r="AT11" s="52"/>
      <c r="AU11" s="52"/>
      <c r="AV11" s="52"/>
      <c r="AW11" s="56"/>
      <c r="AX11" s="30"/>
      <c r="AY11" s="260" t="s">
        <v>32</v>
      </c>
      <c r="AZ11" s="260"/>
      <c r="BA11" s="260"/>
      <c r="BB11" s="260"/>
      <c r="BC11" s="261"/>
      <c r="BD11" s="50">
        <v>1</v>
      </c>
      <c r="BJ11" s="162"/>
      <c r="BK11" s="1"/>
      <c r="BP11" s="30"/>
    </row>
    <row r="12" spans="1:68" ht="24" thickBot="1" x14ac:dyDescent="0.3">
      <c r="A12" s="36"/>
      <c r="B12" s="14"/>
      <c r="C12" s="134"/>
      <c r="D12" s="134"/>
      <c r="E12" s="134"/>
      <c r="F12" s="134"/>
      <c r="G12" s="135"/>
      <c r="H12" s="30"/>
      <c r="I12" s="139"/>
      <c r="J12" s="115"/>
      <c r="K12" s="115"/>
      <c r="L12" s="115"/>
      <c r="M12" s="116"/>
      <c r="N12" s="30"/>
      <c r="T12" s="30"/>
      <c r="U12" s="140"/>
      <c r="V12" s="125"/>
      <c r="W12" s="125"/>
      <c r="X12" s="125"/>
      <c r="Y12" s="126"/>
      <c r="Z12" s="161"/>
      <c r="AA12" s="141"/>
      <c r="AB12" s="136"/>
      <c r="AC12" s="136"/>
      <c r="AD12" s="136"/>
      <c r="AE12" s="137"/>
      <c r="AF12" s="161"/>
      <c r="AG12" s="237" t="s">
        <v>33</v>
      </c>
      <c r="AH12" s="237"/>
      <c r="AI12" s="237"/>
      <c r="AJ12" s="237"/>
      <c r="AK12" s="237"/>
      <c r="AL12" s="30">
        <v>2</v>
      </c>
      <c r="AM12" s="237" t="s">
        <v>33</v>
      </c>
      <c r="AN12" s="237"/>
      <c r="AO12" s="237"/>
      <c r="AP12" s="237"/>
      <c r="AQ12" s="237"/>
      <c r="AR12" s="48">
        <v>3</v>
      </c>
      <c r="AS12" s="60"/>
      <c r="AT12" s="52"/>
      <c r="AU12" s="52"/>
      <c r="AV12" s="52"/>
      <c r="AW12" s="56"/>
      <c r="AX12" s="30"/>
      <c r="AY12" s="260" t="s">
        <v>34</v>
      </c>
      <c r="AZ12" s="260"/>
      <c r="BA12" s="260"/>
      <c r="BB12" s="260"/>
      <c r="BC12" s="261"/>
      <c r="BD12" s="30">
        <v>0</v>
      </c>
      <c r="BJ12" s="162"/>
      <c r="BK12" s="1"/>
      <c r="BP12" s="30"/>
    </row>
    <row r="13" spans="1:68" ht="24" thickBot="1" x14ac:dyDescent="0.3">
      <c r="A13" s="37" t="s">
        <v>35</v>
      </c>
      <c r="B13" s="14"/>
      <c r="C13" s="146"/>
      <c r="D13" s="146"/>
      <c r="E13" s="146"/>
      <c r="F13" s="146"/>
      <c r="G13" s="146"/>
      <c r="H13" s="30"/>
      <c r="I13" s="226" t="s">
        <v>36</v>
      </c>
      <c r="J13" s="227"/>
      <c r="K13" s="227"/>
      <c r="L13" s="227"/>
      <c r="M13" s="227"/>
      <c r="N13" s="30">
        <v>5</v>
      </c>
      <c r="O13" s="237" t="s">
        <v>37</v>
      </c>
      <c r="P13" s="237"/>
      <c r="Q13" s="237"/>
      <c r="R13" s="237"/>
      <c r="S13" s="237"/>
      <c r="T13" s="30">
        <v>4</v>
      </c>
      <c r="U13" s="237" t="s">
        <v>37</v>
      </c>
      <c r="V13" s="237"/>
      <c r="W13" s="237"/>
      <c r="X13" s="237"/>
      <c r="Y13" s="237"/>
      <c r="Z13" s="163">
        <v>6</v>
      </c>
      <c r="AA13" s="233" t="s">
        <v>35</v>
      </c>
      <c r="AB13" s="233"/>
      <c r="AC13" s="233"/>
      <c r="AD13" s="233"/>
      <c r="AE13" s="233"/>
      <c r="AF13" s="161">
        <v>3</v>
      </c>
      <c r="AL13" s="155"/>
      <c r="AR13" s="155"/>
      <c r="AS13" s="114"/>
      <c r="AT13" s="115"/>
      <c r="AU13" s="115"/>
      <c r="AV13" s="115"/>
      <c r="AW13" s="116"/>
      <c r="AX13" s="30"/>
      <c r="AY13" s="118"/>
      <c r="AZ13" s="119"/>
      <c r="BA13" s="119"/>
      <c r="BB13" s="119"/>
      <c r="BC13" s="120"/>
      <c r="BD13" s="30"/>
      <c r="BE13" s="53"/>
      <c r="BF13" s="156"/>
      <c r="BG13" s="63"/>
      <c r="BH13" s="118"/>
      <c r="BI13" s="157"/>
      <c r="BJ13" s="161"/>
      <c r="BK13" s="1"/>
      <c r="BP13" s="30"/>
    </row>
    <row r="14" spans="1:68" ht="24" thickBot="1" x14ac:dyDescent="0.3">
      <c r="A14" s="36" t="s">
        <v>38</v>
      </c>
      <c r="B14" s="14"/>
      <c r="C14" s="234" t="s">
        <v>39</v>
      </c>
      <c r="D14" s="235"/>
      <c r="E14" s="235"/>
      <c r="F14" s="235"/>
      <c r="G14" s="235"/>
      <c r="H14" s="30">
        <v>2</v>
      </c>
      <c r="I14" s="234" t="s">
        <v>40</v>
      </c>
      <c r="J14" s="235"/>
      <c r="K14" s="235"/>
      <c r="L14" s="235"/>
      <c r="M14" s="235"/>
      <c r="N14" s="159">
        <v>6</v>
      </c>
      <c r="O14" s="131"/>
      <c r="P14" s="65"/>
      <c r="Q14" s="65"/>
      <c r="R14" s="65"/>
      <c r="S14" s="132"/>
      <c r="T14" s="30"/>
      <c r="Z14" s="161"/>
      <c r="AF14" s="162"/>
      <c r="AG14" s="237" t="s">
        <v>41</v>
      </c>
      <c r="AH14" s="237"/>
      <c r="AI14" s="237"/>
      <c r="AJ14" s="237"/>
      <c r="AK14" s="237"/>
      <c r="AL14" s="30">
        <v>4</v>
      </c>
      <c r="AM14" s="237" t="s">
        <v>42</v>
      </c>
      <c r="AN14" s="237"/>
      <c r="AO14" s="237"/>
      <c r="AP14" s="237"/>
      <c r="AQ14" s="237"/>
      <c r="AR14" s="30">
        <v>7</v>
      </c>
      <c r="AS14" s="239" t="s">
        <v>43</v>
      </c>
      <c r="AT14" s="237"/>
      <c r="AU14" s="237"/>
      <c r="AV14" s="237"/>
      <c r="AW14" s="237"/>
      <c r="AX14" s="48">
        <v>8</v>
      </c>
      <c r="AY14" s="233" t="s">
        <v>44</v>
      </c>
      <c r="AZ14" s="233"/>
      <c r="BA14" s="233"/>
      <c r="BB14" s="233"/>
      <c r="BC14" s="259"/>
      <c r="BD14" s="48">
        <v>3</v>
      </c>
      <c r="BE14" s="31"/>
      <c r="BF14" s="156"/>
      <c r="BG14" s="63"/>
      <c r="BH14" s="118"/>
      <c r="BI14" s="145"/>
      <c r="BJ14" s="161"/>
      <c r="BK14" s="1"/>
      <c r="BP14" s="30"/>
    </row>
    <row r="15" spans="1:68" ht="24" thickBot="1" x14ac:dyDescent="0.3">
      <c r="A15" s="37" t="s">
        <v>45</v>
      </c>
      <c r="B15" s="14"/>
      <c r="C15" s="226" t="s">
        <v>46</v>
      </c>
      <c r="D15" s="227"/>
      <c r="E15" s="227"/>
      <c r="F15" s="227"/>
      <c r="G15" s="228"/>
      <c r="H15" s="48">
        <v>4</v>
      </c>
      <c r="I15" s="131"/>
      <c r="J15" s="65"/>
      <c r="K15" s="65"/>
      <c r="L15" s="65"/>
      <c r="M15" s="132"/>
      <c r="N15" s="30"/>
      <c r="O15" s="59"/>
      <c r="P15" s="52"/>
      <c r="Q15" s="52"/>
      <c r="R15" s="52"/>
      <c r="S15" s="56"/>
      <c r="T15" s="30"/>
      <c r="U15" s="59"/>
      <c r="V15" s="135"/>
      <c r="W15" s="173"/>
      <c r="X15" s="138"/>
      <c r="Y15" s="56"/>
      <c r="Z15" s="161"/>
      <c r="AA15" s="131"/>
      <c r="AB15" s="175"/>
      <c r="AC15" s="63"/>
      <c r="AD15" s="176"/>
      <c r="AE15" s="132"/>
      <c r="AF15" s="161"/>
      <c r="AL15" s="155"/>
      <c r="AM15" s="239" t="s">
        <v>47</v>
      </c>
      <c r="AN15" s="237"/>
      <c r="AO15" s="237"/>
      <c r="AP15" s="237"/>
      <c r="AQ15" s="240"/>
      <c r="AR15" s="30">
        <v>2</v>
      </c>
      <c r="AX15" s="155"/>
      <c r="AY15" s="53"/>
      <c r="AZ15" s="54"/>
      <c r="BA15" s="54"/>
      <c r="BB15" s="54"/>
      <c r="BC15" s="55"/>
      <c r="BD15" s="30"/>
      <c r="BE15" s="31"/>
      <c r="BF15" s="156"/>
      <c r="BG15" s="63"/>
      <c r="BH15" s="118"/>
      <c r="BI15" s="145"/>
      <c r="BJ15" s="161"/>
      <c r="BK15" s="1"/>
      <c r="BP15" s="30"/>
    </row>
    <row r="16" spans="1:68" ht="24" thickBot="1" x14ac:dyDescent="0.3">
      <c r="A16" s="38" t="s">
        <v>48</v>
      </c>
      <c r="B16" s="14"/>
      <c r="C16" s="119"/>
      <c r="D16" s="119"/>
      <c r="E16" s="119"/>
      <c r="F16" s="119"/>
      <c r="G16" s="120"/>
      <c r="H16" s="30"/>
      <c r="I16" s="118"/>
      <c r="J16" s="119"/>
      <c r="K16" s="119"/>
      <c r="L16" s="119"/>
      <c r="M16" s="156"/>
      <c r="N16" s="30"/>
      <c r="O16" s="118"/>
      <c r="P16" s="119"/>
      <c r="Q16" s="119"/>
      <c r="R16" s="119"/>
      <c r="S16" s="156"/>
      <c r="T16" s="30"/>
      <c r="U16" s="53"/>
      <c r="V16" s="157"/>
      <c r="W16" s="174"/>
      <c r="X16" s="53"/>
      <c r="Y16" s="157"/>
      <c r="Z16" s="161"/>
      <c r="AA16" s="118"/>
      <c r="AB16" s="156"/>
      <c r="AC16" s="63"/>
      <c r="AD16" s="118"/>
      <c r="AE16" s="156"/>
      <c r="AF16" s="161"/>
      <c r="AG16" s="53"/>
      <c r="AH16" s="156"/>
      <c r="AI16" s="63"/>
      <c r="AJ16" s="118"/>
      <c r="AK16" s="157"/>
      <c r="AL16" s="30"/>
      <c r="AM16" s="31"/>
      <c r="AN16" s="54"/>
      <c r="AO16" s="54"/>
      <c r="AP16" s="54"/>
      <c r="AQ16" s="145"/>
      <c r="AR16" s="30"/>
      <c r="AS16" s="53"/>
      <c r="AT16" s="54"/>
      <c r="AU16" s="54"/>
      <c r="AV16" s="54"/>
      <c r="AW16" s="157"/>
      <c r="AX16" s="30"/>
      <c r="AY16" s="31"/>
      <c r="AZ16" s="32"/>
      <c r="BA16" s="32"/>
      <c r="BB16" s="32"/>
      <c r="BC16" s="33"/>
      <c r="BD16" s="30"/>
      <c r="BE16" s="31"/>
      <c r="BF16" s="156"/>
      <c r="BG16" s="63"/>
      <c r="BH16" s="118"/>
      <c r="BI16" s="145"/>
      <c r="BJ16" s="161"/>
      <c r="BK16" s="1"/>
      <c r="BP16" s="30"/>
    </row>
    <row r="17" spans="1:68" ht="24" thickBot="1" x14ac:dyDescent="0.3">
      <c r="A17" s="35" t="s">
        <v>49</v>
      </c>
      <c r="B17" s="14"/>
      <c r="C17" s="226" t="s">
        <v>50</v>
      </c>
      <c r="D17" s="227"/>
      <c r="E17" s="227"/>
      <c r="F17" s="227"/>
      <c r="G17" s="228"/>
      <c r="H17" s="30">
        <v>3</v>
      </c>
      <c r="I17" s="226" t="s">
        <v>50</v>
      </c>
      <c r="J17" s="227"/>
      <c r="K17" s="227"/>
      <c r="L17" s="227"/>
      <c r="M17" s="228"/>
      <c r="N17" s="48">
        <v>4</v>
      </c>
      <c r="O17" s="227" t="s">
        <v>51</v>
      </c>
      <c r="P17" s="227"/>
      <c r="Q17" s="227"/>
      <c r="R17" s="227"/>
      <c r="S17" s="227"/>
      <c r="T17" s="48">
        <v>5</v>
      </c>
      <c r="U17" s="39"/>
      <c r="V17" s="40"/>
      <c r="W17" s="40"/>
      <c r="X17" s="40"/>
      <c r="Y17" s="158"/>
      <c r="Z17" s="161"/>
      <c r="AF17" s="162"/>
      <c r="AG17" s="31"/>
      <c r="AH17" s="156"/>
      <c r="AI17" s="63"/>
      <c r="AJ17" s="118"/>
      <c r="AK17" s="145"/>
      <c r="AL17" s="30"/>
      <c r="AM17" s="31"/>
      <c r="AN17" s="158"/>
      <c r="AO17" s="185"/>
      <c r="AP17" s="39"/>
      <c r="AQ17" s="145"/>
      <c r="AR17" s="30"/>
      <c r="AS17" s="31"/>
      <c r="AT17" s="32"/>
      <c r="AU17" s="32"/>
      <c r="AV17" s="32"/>
      <c r="AW17" s="145"/>
      <c r="AX17" s="30"/>
      <c r="AY17" s="31"/>
      <c r="AZ17" s="32"/>
      <c r="BA17" s="32"/>
      <c r="BB17" s="32"/>
      <c r="BC17" s="33"/>
      <c r="BD17" s="30"/>
      <c r="BE17" s="31"/>
      <c r="BF17" s="156"/>
      <c r="BG17" s="63"/>
      <c r="BH17" s="118"/>
      <c r="BI17" s="145"/>
      <c r="BJ17" s="161"/>
      <c r="BK17" s="1"/>
      <c r="BP17" s="30"/>
    </row>
    <row r="18" spans="1:68" ht="24" thickBot="1" x14ac:dyDescent="0.3">
      <c r="A18" s="35"/>
      <c r="B18" s="14"/>
      <c r="C18" s="125"/>
      <c r="D18" s="125"/>
      <c r="E18" s="125"/>
      <c r="F18" s="125"/>
      <c r="G18" s="126"/>
      <c r="H18" s="49"/>
      <c r="I18" s="124"/>
      <c r="J18" s="125"/>
      <c r="K18" s="125"/>
      <c r="L18" s="125"/>
      <c r="M18" s="126"/>
      <c r="N18" s="30"/>
      <c r="O18" s="1"/>
      <c r="P18" s="1"/>
      <c r="Q18" s="1"/>
      <c r="R18" s="1"/>
      <c r="S18" s="1"/>
      <c r="T18" s="30"/>
      <c r="U18" s="226" t="s">
        <v>52</v>
      </c>
      <c r="V18" s="227"/>
      <c r="W18" s="227"/>
      <c r="X18" s="227"/>
      <c r="Y18" s="227"/>
      <c r="Z18" s="161">
        <v>2</v>
      </c>
      <c r="AA18" s="160"/>
      <c r="AB18" s="160"/>
      <c r="AC18" s="160"/>
      <c r="AD18" s="160"/>
      <c r="AE18" s="160"/>
      <c r="AF18" s="161"/>
      <c r="AG18" s="31"/>
      <c r="AH18" s="157"/>
      <c r="AI18" s="174"/>
      <c r="AJ18" s="53"/>
      <c r="AK18" s="145"/>
      <c r="AL18" s="30"/>
      <c r="AM18" s="31"/>
      <c r="AN18" s="156"/>
      <c r="AO18" s="63"/>
      <c r="AP18" s="118"/>
      <c r="AQ18" s="145"/>
      <c r="AR18" s="30"/>
      <c r="AS18" s="31"/>
      <c r="AT18" s="32"/>
      <c r="AU18" s="32"/>
      <c r="AV18" s="32"/>
      <c r="AW18" s="145"/>
      <c r="AX18" s="30"/>
      <c r="AY18" s="31"/>
      <c r="AZ18" s="32"/>
      <c r="BA18" s="32"/>
      <c r="BB18" s="32"/>
      <c r="BC18" s="33"/>
      <c r="BD18" s="30"/>
      <c r="BE18" s="31"/>
      <c r="BF18" s="156"/>
      <c r="BG18" s="63"/>
      <c r="BH18" s="118"/>
      <c r="BI18" s="145"/>
      <c r="BJ18" s="161"/>
      <c r="BK18" s="1"/>
      <c r="BP18" s="30"/>
    </row>
    <row r="19" spans="1:68" ht="24" thickBot="1" x14ac:dyDescent="0.3">
      <c r="A19" s="36" t="s">
        <v>53</v>
      </c>
      <c r="B19" s="14"/>
      <c r="C19" s="116"/>
      <c r="D19" s="177"/>
      <c r="E19" s="177"/>
      <c r="F19" s="139"/>
      <c r="G19" s="57"/>
      <c r="H19" s="30"/>
      <c r="N19" s="155"/>
      <c r="O19" s="227" t="s">
        <v>54</v>
      </c>
      <c r="P19" s="227"/>
      <c r="Q19" s="227"/>
      <c r="R19" s="227"/>
      <c r="S19" s="227"/>
      <c r="T19" s="48">
        <v>6</v>
      </c>
      <c r="U19" s="226" t="s">
        <v>55</v>
      </c>
      <c r="V19" s="227"/>
      <c r="W19" s="227"/>
      <c r="X19" s="227"/>
      <c r="Y19" s="227"/>
      <c r="Z19" s="161">
        <v>2</v>
      </c>
      <c r="AA19" s="53"/>
      <c r="AB19" s="54"/>
      <c r="AC19" s="54"/>
      <c r="AD19" s="54"/>
      <c r="AE19" s="157"/>
      <c r="AF19" s="161"/>
      <c r="AG19" s="39"/>
      <c r="AH19" s="40"/>
      <c r="AI19" s="40"/>
      <c r="AJ19" s="40"/>
      <c r="AK19" s="158"/>
      <c r="AL19" s="30"/>
      <c r="AM19" s="39"/>
      <c r="AN19" s="156"/>
      <c r="AO19" s="63"/>
      <c r="AP19" s="118"/>
      <c r="AQ19" s="158"/>
      <c r="AR19" s="30"/>
      <c r="AS19" s="39"/>
      <c r="AT19" s="40"/>
      <c r="AU19" s="40"/>
      <c r="AV19" s="40"/>
      <c r="AW19" s="158"/>
      <c r="AX19" s="30"/>
      <c r="AY19" s="31"/>
      <c r="AZ19" s="32"/>
      <c r="BA19" s="32"/>
      <c r="BB19" s="32"/>
      <c r="BC19" s="33"/>
      <c r="BD19" s="30"/>
      <c r="BE19" s="31"/>
      <c r="BF19" s="156"/>
      <c r="BG19" s="63"/>
      <c r="BH19" s="118"/>
      <c r="BI19" s="145"/>
      <c r="BJ19" s="161"/>
      <c r="BK19" s="1"/>
      <c r="BP19" s="30"/>
    </row>
    <row r="20" spans="1:68" ht="24" thickBot="1" x14ac:dyDescent="0.3">
      <c r="A20" s="37" t="s">
        <v>56</v>
      </c>
      <c r="B20" s="14"/>
      <c r="C20" s="178"/>
      <c r="D20" s="1"/>
      <c r="E20" s="1"/>
      <c r="F20" s="179"/>
      <c r="G20" s="57"/>
      <c r="H20" s="30"/>
      <c r="I20" s="226" t="s">
        <v>57</v>
      </c>
      <c r="J20" s="227"/>
      <c r="K20" s="227"/>
      <c r="L20" s="227"/>
      <c r="M20" s="227"/>
      <c r="N20" s="30">
        <v>4</v>
      </c>
      <c r="O20" s="227" t="s">
        <v>57</v>
      </c>
      <c r="P20" s="227"/>
      <c r="Q20" s="227"/>
      <c r="R20" s="227"/>
      <c r="S20" s="227"/>
      <c r="T20" s="48">
        <v>2</v>
      </c>
      <c r="U20" s="262" t="s">
        <v>58</v>
      </c>
      <c r="V20" s="233"/>
      <c r="W20" s="233"/>
      <c r="X20" s="233"/>
      <c r="Y20" s="233"/>
      <c r="Z20" s="161">
        <v>3</v>
      </c>
      <c r="AA20" s="233" t="s">
        <v>58</v>
      </c>
      <c r="AB20" s="233"/>
      <c r="AC20" s="233"/>
      <c r="AD20" s="233"/>
      <c r="AE20" s="233"/>
      <c r="AF20" s="161">
        <v>7</v>
      </c>
      <c r="AG20" s="233" t="s">
        <v>58</v>
      </c>
      <c r="AH20" s="233"/>
      <c r="AI20" s="233"/>
      <c r="AJ20" s="233"/>
      <c r="AK20" s="233"/>
      <c r="AL20" s="48">
        <v>4</v>
      </c>
      <c r="AM20" s="218" t="s">
        <v>59</v>
      </c>
      <c r="AN20" s="218"/>
      <c r="AO20" s="218"/>
      <c r="AP20" s="218"/>
      <c r="AQ20" s="218"/>
      <c r="AR20" s="30">
        <v>3</v>
      </c>
      <c r="AS20" s="233" t="s">
        <v>60</v>
      </c>
      <c r="AT20" s="233"/>
      <c r="AU20" s="233"/>
      <c r="AV20" s="233"/>
      <c r="AW20" s="233"/>
      <c r="AX20" s="30">
        <v>1</v>
      </c>
      <c r="AY20" s="233" t="s">
        <v>60</v>
      </c>
      <c r="AZ20" s="233"/>
      <c r="BA20" s="233"/>
      <c r="BB20" s="233"/>
      <c r="BC20" s="259"/>
      <c r="BD20" s="48">
        <v>6</v>
      </c>
      <c r="BE20" s="31"/>
      <c r="BF20" s="156"/>
      <c r="BG20" s="63"/>
      <c r="BH20" s="118"/>
      <c r="BI20" s="145"/>
      <c r="BJ20" s="161"/>
      <c r="BK20" s="1"/>
      <c r="BP20" s="30"/>
    </row>
    <row r="21" spans="1:68" ht="24" thickBot="1" x14ac:dyDescent="0.3">
      <c r="A21" s="37"/>
      <c r="B21" s="14"/>
      <c r="C21" s="180"/>
      <c r="D21" s="181"/>
      <c r="E21" s="181"/>
      <c r="F21" s="182"/>
      <c r="G21" s="57"/>
      <c r="H21" s="49"/>
      <c r="I21" s="60"/>
      <c r="J21" s="52"/>
      <c r="K21" s="52"/>
      <c r="L21" s="52"/>
      <c r="M21" s="56"/>
      <c r="N21" s="30"/>
      <c r="O21" s="31"/>
      <c r="P21" s="32"/>
      <c r="Q21" s="32"/>
      <c r="R21" s="32"/>
      <c r="S21" s="145"/>
      <c r="T21" s="30"/>
      <c r="U21" s="133"/>
      <c r="V21" s="134"/>
      <c r="W21" s="134"/>
      <c r="X21" s="134"/>
      <c r="Y21" s="135"/>
      <c r="Z21" s="161"/>
      <c r="AA21" s="31"/>
      <c r="AB21" s="32"/>
      <c r="AC21" s="32"/>
      <c r="AD21" s="32"/>
      <c r="AE21" s="145"/>
      <c r="AF21" s="161"/>
      <c r="AG21" s="140"/>
      <c r="AH21" s="125"/>
      <c r="AI21" s="125"/>
      <c r="AJ21" s="125"/>
      <c r="AK21" s="126"/>
      <c r="AL21" s="30"/>
      <c r="AR21" s="155"/>
      <c r="AS21" s="218" t="s">
        <v>61</v>
      </c>
      <c r="AT21" s="218"/>
      <c r="AU21" s="218"/>
      <c r="AV21" s="218"/>
      <c r="AW21" s="218"/>
      <c r="AX21" s="30">
        <v>1</v>
      </c>
      <c r="AY21" s="218" t="s">
        <v>62</v>
      </c>
      <c r="AZ21" s="218"/>
      <c r="BA21" s="218"/>
      <c r="BB21" s="218"/>
      <c r="BC21" s="271"/>
      <c r="BD21" s="30">
        <v>3</v>
      </c>
      <c r="BE21" s="31"/>
      <c r="BF21" s="156"/>
      <c r="BG21" s="63"/>
      <c r="BH21" s="118"/>
      <c r="BI21" s="145"/>
      <c r="BJ21" s="161"/>
      <c r="BK21" s="1"/>
      <c r="BP21" s="30"/>
    </row>
    <row r="22" spans="1:68" ht="24" thickBot="1" x14ac:dyDescent="0.3">
      <c r="A22" s="37"/>
      <c r="B22" s="14"/>
      <c r="C22" s="115"/>
      <c r="D22" s="115"/>
      <c r="E22" s="115"/>
      <c r="F22" s="115"/>
      <c r="G22" s="116"/>
      <c r="H22" s="30"/>
      <c r="I22" s="138"/>
      <c r="J22" s="135"/>
      <c r="K22" s="173"/>
      <c r="L22" s="138"/>
      <c r="M22" s="135"/>
      <c r="N22" s="30"/>
      <c r="O22" s="233" t="s">
        <v>63</v>
      </c>
      <c r="P22" s="233"/>
      <c r="Q22" s="233"/>
      <c r="R22" s="233"/>
      <c r="S22" s="233"/>
      <c r="T22" s="30">
        <v>2</v>
      </c>
      <c r="Z22" s="162"/>
      <c r="AF22" s="161"/>
      <c r="AG22" s="165"/>
      <c r="AH22" s="123"/>
      <c r="AI22" s="123"/>
      <c r="AJ22" s="123"/>
      <c r="AK22" s="167"/>
      <c r="AL22" s="30"/>
      <c r="AM22" s="1"/>
      <c r="AN22" s="1"/>
      <c r="AO22" s="1"/>
      <c r="AP22" s="1"/>
      <c r="AQ22" s="1"/>
      <c r="AR22" s="30"/>
      <c r="AX22" s="30"/>
      <c r="AY22" s="218" t="s">
        <v>64</v>
      </c>
      <c r="AZ22" s="218"/>
      <c r="BA22" s="218"/>
      <c r="BB22" s="218"/>
      <c r="BC22" s="218"/>
      <c r="BD22" s="30">
        <v>2</v>
      </c>
      <c r="BE22" s="31"/>
      <c r="BF22" s="156"/>
      <c r="BG22" s="63"/>
      <c r="BH22" s="118"/>
      <c r="BI22" s="145"/>
      <c r="BJ22" s="161"/>
      <c r="BK22" s="1"/>
      <c r="BP22" s="30"/>
    </row>
    <row r="23" spans="1:68" ht="24" thickBot="1" x14ac:dyDescent="0.3">
      <c r="A23" s="36" t="s">
        <v>65</v>
      </c>
      <c r="B23" s="14"/>
      <c r="C23" s="226" t="s">
        <v>66</v>
      </c>
      <c r="D23" s="227"/>
      <c r="E23" s="227"/>
      <c r="F23" s="227"/>
      <c r="G23" s="228"/>
      <c r="H23" s="30">
        <v>1</v>
      </c>
      <c r="N23" s="155"/>
      <c r="O23" s="263" t="s">
        <v>112</v>
      </c>
      <c r="P23" s="218"/>
      <c r="Q23" s="218"/>
      <c r="R23" s="218"/>
      <c r="S23" s="218"/>
      <c r="T23" s="30">
        <v>1</v>
      </c>
      <c r="U23" s="263" t="s">
        <v>112</v>
      </c>
      <c r="V23" s="218"/>
      <c r="W23" s="218"/>
      <c r="X23" s="218"/>
      <c r="Y23" s="218"/>
      <c r="Z23" s="161">
        <v>1</v>
      </c>
      <c r="AA23" s="218" t="s">
        <v>113</v>
      </c>
      <c r="AB23" s="218"/>
      <c r="AC23" s="218"/>
      <c r="AD23" s="218"/>
      <c r="AE23" s="218"/>
      <c r="AF23" s="161">
        <v>1</v>
      </c>
      <c r="AG23" s="218" t="s">
        <v>112</v>
      </c>
      <c r="AH23" s="218"/>
      <c r="AI23" s="218"/>
      <c r="AJ23" s="218"/>
      <c r="AK23" s="218"/>
      <c r="AL23" s="30">
        <v>1</v>
      </c>
      <c r="AM23" s="218" t="s">
        <v>113</v>
      </c>
      <c r="AN23" s="218"/>
      <c r="AO23" s="218"/>
      <c r="AP23" s="218"/>
      <c r="AQ23" s="218"/>
      <c r="AR23" s="30">
        <v>1</v>
      </c>
      <c r="AS23" s="218" t="s">
        <v>113</v>
      </c>
      <c r="AT23" s="218"/>
      <c r="AU23" s="218"/>
      <c r="AV23" s="218"/>
      <c r="AW23" s="218"/>
      <c r="AX23" s="30">
        <v>1</v>
      </c>
      <c r="AY23" s="218" t="s">
        <v>113</v>
      </c>
      <c r="AZ23" s="218"/>
      <c r="BA23" s="218"/>
      <c r="BB23" s="218"/>
      <c r="BC23" s="218"/>
      <c r="BD23" s="48">
        <v>1</v>
      </c>
      <c r="BJ23" s="161"/>
      <c r="BK23" s="1"/>
      <c r="BP23" s="30"/>
    </row>
    <row r="24" spans="1:68" ht="24" thickBot="1" x14ac:dyDescent="0.3">
      <c r="A24" s="36"/>
      <c r="B24" s="14"/>
      <c r="C24" s="229" t="s">
        <v>74</v>
      </c>
      <c r="D24" s="225"/>
      <c r="E24" s="225"/>
      <c r="F24" s="225"/>
      <c r="G24" s="230"/>
      <c r="H24" s="30">
        <v>1</v>
      </c>
      <c r="N24" s="155"/>
      <c r="O24" s="31"/>
      <c r="P24" s="32"/>
      <c r="Q24" s="32"/>
      <c r="R24" s="32"/>
      <c r="S24" s="145"/>
      <c r="T24" s="30"/>
      <c r="Z24" s="161"/>
      <c r="AF24" s="162"/>
      <c r="AG24" s="268" t="s">
        <v>75</v>
      </c>
      <c r="AH24" s="269"/>
      <c r="AI24" s="269"/>
      <c r="AJ24" s="269"/>
      <c r="AK24" s="270"/>
      <c r="AL24" s="30">
        <v>6</v>
      </c>
      <c r="AM24" s="225" t="s">
        <v>76</v>
      </c>
      <c r="AN24" s="225"/>
      <c r="AO24" s="225"/>
      <c r="AP24" s="225"/>
      <c r="AQ24" s="225"/>
      <c r="AR24" s="30">
        <v>2</v>
      </c>
      <c r="AS24" s="218" t="s">
        <v>77</v>
      </c>
      <c r="AT24" s="218"/>
      <c r="AU24" s="218"/>
      <c r="AV24" s="218"/>
      <c r="AW24" s="218"/>
      <c r="AX24" s="30">
        <v>3</v>
      </c>
      <c r="AY24" s="218" t="s">
        <v>77</v>
      </c>
      <c r="AZ24" s="218"/>
      <c r="BA24" s="218"/>
      <c r="BB24" s="218"/>
      <c r="BC24" s="218"/>
      <c r="BD24" s="48">
        <v>2</v>
      </c>
      <c r="BJ24" s="162"/>
      <c r="BK24" s="1"/>
      <c r="BP24" s="30"/>
    </row>
    <row r="25" spans="1:68" ht="24" thickBot="1" x14ac:dyDescent="0.3">
      <c r="A25" s="36"/>
      <c r="B25" s="14"/>
      <c r="C25" s="40"/>
      <c r="D25" s="40"/>
      <c r="E25" s="40"/>
      <c r="F25" s="40"/>
      <c r="G25" s="41"/>
      <c r="H25" s="30"/>
      <c r="I25" s="53"/>
      <c r="J25" s="157"/>
      <c r="K25" s="174"/>
      <c r="L25" s="53"/>
      <c r="M25" s="157"/>
      <c r="N25" s="30"/>
      <c r="O25" s="31"/>
      <c r="P25" s="32"/>
      <c r="Q25" s="32"/>
      <c r="R25" s="32"/>
      <c r="S25" s="145"/>
      <c r="T25" s="30"/>
      <c r="U25" s="31"/>
      <c r="V25" s="32"/>
      <c r="W25" s="32"/>
      <c r="X25" s="32"/>
      <c r="Y25" s="145"/>
      <c r="Z25" s="161"/>
      <c r="AA25" s="53"/>
      <c r="AB25" s="54"/>
      <c r="AC25" s="54"/>
      <c r="AD25" s="54"/>
      <c r="AE25" s="157"/>
      <c r="AF25" s="161"/>
      <c r="AG25" s="53"/>
      <c r="AH25" s="54"/>
      <c r="AI25" s="54"/>
      <c r="AJ25" s="54"/>
      <c r="AK25" s="157"/>
      <c r="AL25" s="30"/>
      <c r="AR25" s="155"/>
      <c r="AX25" s="155"/>
      <c r="BD25" s="155"/>
      <c r="BE25" s="218" t="s">
        <v>78</v>
      </c>
      <c r="BF25" s="218"/>
      <c r="BG25" s="218"/>
      <c r="BH25" s="218"/>
      <c r="BI25" s="218"/>
      <c r="BJ25" s="161">
        <v>2</v>
      </c>
      <c r="BK25" s="268" t="s">
        <v>79</v>
      </c>
      <c r="BL25" s="269"/>
      <c r="BM25" s="269"/>
      <c r="BN25" s="269"/>
      <c r="BO25" s="270"/>
      <c r="BP25" s="30">
        <v>33</v>
      </c>
    </row>
    <row r="26" spans="1:68" ht="24" thickBot="1" x14ac:dyDescent="0.3">
      <c r="A26" s="37" t="s">
        <v>80</v>
      </c>
      <c r="B26" s="14"/>
      <c r="C26" s="222" t="s">
        <v>81</v>
      </c>
      <c r="D26" s="223"/>
      <c r="E26" s="223"/>
      <c r="F26" s="223"/>
      <c r="G26" s="224"/>
      <c r="H26" s="30">
        <v>0</v>
      </c>
      <c r="I26" s="39"/>
      <c r="J26" s="40"/>
      <c r="K26" s="40"/>
      <c r="L26" s="40"/>
      <c r="M26" s="158"/>
      <c r="N26" s="30"/>
      <c r="O26" s="39"/>
      <c r="P26" s="40"/>
      <c r="Q26" s="40"/>
      <c r="R26" s="40"/>
      <c r="S26" s="158"/>
      <c r="T26" s="30"/>
      <c r="U26" s="31"/>
      <c r="V26" s="32"/>
      <c r="W26" s="32"/>
      <c r="X26" s="32"/>
      <c r="Y26" s="145"/>
      <c r="Z26" s="161"/>
      <c r="AA26" s="31"/>
      <c r="AB26" s="32"/>
      <c r="AC26" s="32"/>
      <c r="AD26" s="32"/>
      <c r="AE26" s="145"/>
      <c r="AF26" s="161"/>
      <c r="AG26" s="166" t="s">
        <v>82</v>
      </c>
      <c r="AH26" s="144"/>
      <c r="AI26" s="117"/>
      <c r="AJ26" s="117"/>
      <c r="AK26" s="117"/>
      <c r="AL26" s="30">
        <v>2</v>
      </c>
      <c r="AM26" s="31"/>
      <c r="AN26" s="32"/>
      <c r="AO26" s="32"/>
      <c r="AP26" s="32"/>
      <c r="AQ26" s="145"/>
      <c r="AR26" s="30"/>
      <c r="AS26" s="236" t="s">
        <v>114</v>
      </c>
      <c r="AT26" s="236"/>
      <c r="AU26" s="236"/>
      <c r="AV26" s="236"/>
      <c r="AW26" s="236"/>
      <c r="AX26" s="30">
        <v>2</v>
      </c>
      <c r="AY26" s="236" t="s">
        <v>114</v>
      </c>
      <c r="AZ26" s="236"/>
      <c r="BA26" s="236"/>
      <c r="BB26" s="236"/>
      <c r="BC26" s="236"/>
      <c r="BD26" s="48">
        <v>3</v>
      </c>
      <c r="BE26" s="31"/>
      <c r="BF26" s="32"/>
      <c r="BG26" s="32"/>
      <c r="BH26" s="32"/>
      <c r="BI26" s="145"/>
      <c r="BJ26" s="161"/>
      <c r="BK26" s="1"/>
      <c r="BP26" s="30"/>
    </row>
    <row r="27" spans="1:68" ht="24" thickBot="1" x14ac:dyDescent="0.3">
      <c r="A27" s="37"/>
      <c r="B27" s="14"/>
      <c r="C27" s="222" t="s">
        <v>85</v>
      </c>
      <c r="D27" s="223"/>
      <c r="E27" s="223"/>
      <c r="F27" s="223"/>
      <c r="G27" s="224"/>
      <c r="H27" s="30">
        <v>0</v>
      </c>
      <c r="I27" s="222" t="s">
        <v>85</v>
      </c>
      <c r="J27" s="223"/>
      <c r="K27" s="223"/>
      <c r="L27" s="223"/>
      <c r="M27" s="223"/>
      <c r="N27" s="30">
        <v>0</v>
      </c>
      <c r="O27" s="147"/>
      <c r="P27" s="147"/>
      <c r="Q27" s="147"/>
      <c r="R27" s="147"/>
      <c r="S27" s="147"/>
      <c r="T27" s="30"/>
      <c r="U27" s="31"/>
      <c r="V27" s="32"/>
      <c r="W27" s="32"/>
      <c r="X27" s="32"/>
      <c r="Y27" s="145"/>
      <c r="Z27" s="161"/>
      <c r="AA27" s="31"/>
      <c r="AB27" s="32"/>
      <c r="AC27" s="32"/>
      <c r="AD27" s="32"/>
      <c r="AE27" s="145"/>
      <c r="AF27" s="161"/>
      <c r="AG27" s="39"/>
      <c r="AH27" s="40"/>
      <c r="AI27" s="40"/>
      <c r="AJ27" s="40"/>
      <c r="AK27" s="158"/>
      <c r="AL27" s="30"/>
      <c r="AM27" s="31"/>
      <c r="AN27" s="32"/>
      <c r="AO27" s="32"/>
      <c r="AP27" s="32"/>
      <c r="AQ27" s="145"/>
      <c r="AR27" s="30"/>
      <c r="AS27" s="268" t="s">
        <v>86</v>
      </c>
      <c r="AT27" s="269"/>
      <c r="AU27" s="269"/>
      <c r="AV27" s="269"/>
      <c r="AW27" s="270"/>
      <c r="AX27" s="30">
        <v>6</v>
      </c>
      <c r="AY27" s="141"/>
      <c r="AZ27" s="136"/>
      <c r="BA27" s="136"/>
      <c r="BB27" s="136"/>
      <c r="BC27" s="137"/>
      <c r="BD27" s="30"/>
      <c r="BE27" s="31"/>
      <c r="BF27" s="32"/>
      <c r="BG27" s="32"/>
      <c r="BH27" s="32"/>
      <c r="BI27" s="145"/>
      <c r="BJ27" s="161"/>
      <c r="BK27" s="1"/>
      <c r="BP27" s="30"/>
    </row>
    <row r="28" spans="1:68" ht="24" thickBot="1" x14ac:dyDescent="0.3">
      <c r="A28" s="38" t="s">
        <v>87</v>
      </c>
      <c r="B28" s="14"/>
      <c r="C28" s="119"/>
      <c r="D28" s="119"/>
      <c r="E28" s="119"/>
      <c r="F28" s="119"/>
      <c r="G28" s="120"/>
      <c r="H28" s="30"/>
      <c r="I28" s="118"/>
      <c r="J28" s="119"/>
      <c r="K28" s="119"/>
      <c r="L28" s="119"/>
      <c r="M28" s="156"/>
      <c r="N28" s="30"/>
      <c r="O28" s="118"/>
      <c r="P28" s="119"/>
      <c r="Q28" s="119"/>
      <c r="R28" s="119"/>
      <c r="S28" s="156"/>
      <c r="T28" s="30"/>
      <c r="U28" s="39"/>
      <c r="V28" s="40"/>
      <c r="W28" s="40"/>
      <c r="X28" s="40"/>
      <c r="Y28" s="158"/>
      <c r="Z28" s="161"/>
      <c r="AA28" s="39"/>
      <c r="AB28" s="40"/>
      <c r="AC28" s="40"/>
      <c r="AD28" s="40"/>
      <c r="AE28" s="158"/>
      <c r="AF28" s="161"/>
      <c r="AG28" s="223" t="s">
        <v>88</v>
      </c>
      <c r="AH28" s="223"/>
      <c r="AI28" s="223"/>
      <c r="AJ28" s="223"/>
      <c r="AK28" s="223"/>
      <c r="AL28" s="30">
        <v>0</v>
      </c>
      <c r="AM28" s="262" t="s">
        <v>89</v>
      </c>
      <c r="AN28" s="233"/>
      <c r="AO28" s="233"/>
      <c r="AP28" s="233"/>
      <c r="AQ28" s="233"/>
      <c r="AR28" s="30">
        <v>3</v>
      </c>
      <c r="AX28" s="155"/>
      <c r="BD28" s="155"/>
      <c r="BE28" s="31"/>
      <c r="BF28" s="32"/>
      <c r="BG28" s="32"/>
      <c r="BH28" s="32"/>
      <c r="BI28" s="145"/>
      <c r="BJ28" s="161"/>
      <c r="BK28" s="1"/>
      <c r="BP28" s="30"/>
    </row>
    <row r="29" spans="1:68" ht="24" thickBot="1" x14ac:dyDescent="0.4">
      <c r="A29" s="37" t="s">
        <v>90</v>
      </c>
      <c r="B29" s="14"/>
      <c r="C29" s="148"/>
      <c r="D29" s="148"/>
      <c r="E29" s="148"/>
      <c r="F29" s="148"/>
      <c r="G29" s="149"/>
      <c r="H29" s="30"/>
      <c r="I29" s="154"/>
      <c r="J29" s="148"/>
      <c r="K29" s="148"/>
      <c r="L29" s="148"/>
      <c r="M29" s="148"/>
      <c r="N29" s="30"/>
      <c r="O29" s="231" t="s">
        <v>91</v>
      </c>
      <c r="P29" s="219"/>
      <c r="Q29" s="219"/>
      <c r="R29" s="219"/>
      <c r="S29" s="232"/>
      <c r="T29" s="30">
        <v>1</v>
      </c>
      <c r="U29" s="231" t="s">
        <v>91</v>
      </c>
      <c r="V29" s="219"/>
      <c r="W29" s="219"/>
      <c r="X29" s="219"/>
      <c r="Y29" s="232"/>
      <c r="Z29" s="161">
        <v>2</v>
      </c>
      <c r="AA29" s="219" t="s">
        <v>92</v>
      </c>
      <c r="AB29" s="219"/>
      <c r="AC29" s="219"/>
      <c r="AD29" s="219"/>
      <c r="AE29" s="219"/>
      <c r="AF29" s="161">
        <v>1</v>
      </c>
      <c r="AG29" s="219" t="s">
        <v>92</v>
      </c>
      <c r="AH29" s="219"/>
      <c r="AI29" s="219"/>
      <c r="AJ29" s="219"/>
      <c r="AK29" s="219"/>
      <c r="AL29" s="30">
        <v>1</v>
      </c>
      <c r="AM29" s="219" t="s">
        <v>92</v>
      </c>
      <c r="AN29" s="219"/>
      <c r="AO29" s="219"/>
      <c r="AP29" s="219"/>
      <c r="AQ29" s="219"/>
      <c r="AR29" s="30">
        <v>1</v>
      </c>
      <c r="AS29" s="219" t="s">
        <v>92</v>
      </c>
      <c r="AT29" s="219"/>
      <c r="AU29" s="219"/>
      <c r="AV29" s="219"/>
      <c r="AW29" s="219"/>
      <c r="AX29" s="30">
        <v>1</v>
      </c>
      <c r="AY29" s="219" t="s">
        <v>92</v>
      </c>
      <c r="AZ29" s="219"/>
      <c r="BA29" s="219"/>
      <c r="BB29" s="219"/>
      <c r="BC29" s="219"/>
      <c r="BD29" s="30">
        <v>1</v>
      </c>
      <c r="BE29" s="264" t="s">
        <v>7</v>
      </c>
      <c r="BF29" s="264"/>
      <c r="BG29" s="264"/>
      <c r="BH29" s="264"/>
      <c r="BI29" s="264"/>
      <c r="BJ29" s="161">
        <v>20</v>
      </c>
      <c r="BK29" s="1"/>
      <c r="BP29" s="30"/>
    </row>
    <row r="30" spans="1:68" ht="21.75" thickBot="1" x14ac:dyDescent="0.3">
      <c r="A30" s="191"/>
      <c r="B30" s="14"/>
      <c r="C30" s="231" t="s">
        <v>91</v>
      </c>
      <c r="D30" s="219"/>
      <c r="E30" s="219"/>
      <c r="F30" s="219"/>
      <c r="G30" s="232"/>
      <c r="H30" s="30">
        <v>2</v>
      </c>
      <c r="I30" s="231" t="s">
        <v>91</v>
      </c>
      <c r="J30" s="219"/>
      <c r="K30" s="219"/>
      <c r="L30" s="219"/>
      <c r="M30" s="232"/>
      <c r="N30" s="30">
        <v>1</v>
      </c>
      <c r="O30" s="63"/>
      <c r="P30" s="63"/>
      <c r="Q30" s="63"/>
      <c r="R30" s="63"/>
      <c r="S30" s="63"/>
      <c r="T30" s="30"/>
      <c r="U30" s="63"/>
      <c r="V30" s="63"/>
      <c r="W30" s="63"/>
      <c r="X30" s="63"/>
      <c r="Y30" s="63"/>
      <c r="Z30" s="161"/>
      <c r="AA30" s="219" t="s">
        <v>93</v>
      </c>
      <c r="AB30" s="219"/>
      <c r="AC30" s="219"/>
      <c r="AD30" s="219"/>
      <c r="AE30" s="219"/>
      <c r="AF30" s="161">
        <v>2</v>
      </c>
      <c r="AG30" s="219" t="s">
        <v>93</v>
      </c>
      <c r="AH30" s="219"/>
      <c r="AI30" s="219"/>
      <c r="AJ30" s="219"/>
      <c r="AK30" s="219"/>
      <c r="AL30" s="30">
        <v>2</v>
      </c>
      <c r="AM30" s="219" t="s">
        <v>93</v>
      </c>
      <c r="AN30" s="219"/>
      <c r="AO30" s="219"/>
      <c r="AP30" s="219"/>
      <c r="AQ30" s="219"/>
      <c r="AR30" s="30">
        <v>2</v>
      </c>
      <c r="AS30" s="219" t="s">
        <v>93</v>
      </c>
      <c r="AT30" s="219"/>
      <c r="AU30" s="219"/>
      <c r="AV30" s="219"/>
      <c r="AW30" s="219"/>
      <c r="AX30" s="30">
        <v>2</v>
      </c>
      <c r="AY30" s="219" t="s">
        <v>93</v>
      </c>
      <c r="AZ30" s="219"/>
      <c r="BA30" s="219"/>
      <c r="BB30" s="219"/>
      <c r="BC30" s="219"/>
      <c r="BD30" s="30">
        <v>2</v>
      </c>
      <c r="BE30" s="64"/>
      <c r="BF30" s="64"/>
      <c r="BG30" s="64"/>
      <c r="BH30" s="64"/>
      <c r="BI30" s="64"/>
      <c r="BJ30" s="161"/>
      <c r="BK30" s="1"/>
      <c r="BP30" s="30"/>
    </row>
    <row r="31" spans="1:68" ht="24" thickBot="1" x14ac:dyDescent="0.4">
      <c r="A31" s="36" t="s">
        <v>94</v>
      </c>
      <c r="B31" s="14"/>
      <c r="C31" s="121"/>
      <c r="D31" s="34" t="s">
        <v>95</v>
      </c>
      <c r="E31" s="187"/>
      <c r="F31" s="142"/>
      <c r="G31" s="186"/>
      <c r="H31" s="30">
        <v>1</v>
      </c>
      <c r="I31" s="226" t="s">
        <v>96</v>
      </c>
      <c r="J31" s="227"/>
      <c r="K31" s="227"/>
      <c r="L31" s="227"/>
      <c r="M31" s="228"/>
      <c r="N31" s="30">
        <v>1</v>
      </c>
      <c r="O31" s="226" t="s">
        <v>97</v>
      </c>
      <c r="P31" s="227"/>
      <c r="Q31" s="227"/>
      <c r="R31" s="227"/>
      <c r="S31" s="227"/>
      <c r="T31" s="30">
        <v>1</v>
      </c>
      <c r="U31" s="121"/>
      <c r="V31" s="122" t="s">
        <v>98</v>
      </c>
      <c r="W31" s="142"/>
      <c r="X31" s="142"/>
      <c r="Y31" s="142"/>
      <c r="Z31" s="161">
        <v>1</v>
      </c>
      <c r="AA31" s="122"/>
      <c r="AB31" s="122" t="s">
        <v>99</v>
      </c>
      <c r="AC31" s="143"/>
      <c r="AD31" s="142"/>
      <c r="AE31" s="142"/>
      <c r="AF31" s="161">
        <v>1</v>
      </c>
      <c r="AG31" s="218" t="s">
        <v>100</v>
      </c>
      <c r="AH31" s="218"/>
      <c r="AI31" s="218"/>
      <c r="AJ31" s="218"/>
      <c r="AK31" s="218"/>
      <c r="AL31" s="30">
        <v>1</v>
      </c>
      <c r="AM31" s="221" t="s">
        <v>101</v>
      </c>
      <c r="AN31" s="221"/>
      <c r="AO31" s="221"/>
      <c r="AP31" s="221"/>
      <c r="AQ31" s="221"/>
      <c r="AR31" s="30">
        <v>1</v>
      </c>
      <c r="AS31" s="220" t="s">
        <v>102</v>
      </c>
      <c r="AT31" s="221"/>
      <c r="AU31" s="221"/>
      <c r="AV31" s="221"/>
      <c r="AW31" s="221"/>
      <c r="AX31" s="30">
        <v>1</v>
      </c>
      <c r="AY31" s="221" t="s">
        <v>103</v>
      </c>
      <c r="AZ31" s="221"/>
      <c r="BA31" s="221"/>
      <c r="BB31" s="221"/>
      <c r="BC31" s="221"/>
      <c r="BD31" s="30">
        <v>1</v>
      </c>
      <c r="BE31" s="31"/>
      <c r="BF31" s="32"/>
      <c r="BG31" s="32"/>
      <c r="BH31" s="32"/>
      <c r="BI31" s="145"/>
      <c r="BJ31" s="161"/>
      <c r="BK31" s="1"/>
      <c r="BP31" s="30"/>
    </row>
    <row r="32" spans="1:68" ht="24" thickBot="1" x14ac:dyDescent="0.3">
      <c r="A32" s="36" t="s">
        <v>104</v>
      </c>
      <c r="B32" s="14"/>
      <c r="C32" s="215" t="s">
        <v>105</v>
      </c>
      <c r="D32" s="216"/>
      <c r="E32" s="216"/>
      <c r="F32" s="216"/>
      <c r="G32" s="217"/>
      <c r="H32" s="49">
        <v>1</v>
      </c>
      <c r="I32" s="124"/>
      <c r="J32" s="125"/>
      <c r="K32" s="125"/>
      <c r="L32" s="125"/>
      <c r="M32" s="127"/>
      <c r="N32" s="50"/>
      <c r="O32" s="140"/>
      <c r="P32" s="125"/>
      <c r="Q32" s="125"/>
      <c r="R32" s="125"/>
      <c r="S32" s="126"/>
      <c r="T32" s="30"/>
      <c r="Z32" s="162"/>
      <c r="AA32" s="233" t="s">
        <v>106</v>
      </c>
      <c r="AB32" s="233"/>
      <c r="AC32" s="233"/>
      <c r="AD32" s="233"/>
      <c r="AE32" s="233"/>
      <c r="AF32" s="161">
        <v>4</v>
      </c>
      <c r="AG32" s="118"/>
      <c r="AH32" s="119"/>
      <c r="AI32" s="119"/>
      <c r="AJ32" s="119"/>
      <c r="AK32" s="156"/>
      <c r="AL32" s="30"/>
      <c r="AM32" s="118"/>
      <c r="AN32" s="119"/>
      <c r="AO32" s="119"/>
      <c r="AP32" s="119"/>
      <c r="AQ32" s="156"/>
      <c r="AR32" s="30"/>
      <c r="AS32" s="118"/>
      <c r="AT32" s="119"/>
      <c r="AU32" s="119"/>
      <c r="AV32" s="119"/>
      <c r="AW32" s="156"/>
      <c r="AX32" s="30"/>
      <c r="AY32" s="118"/>
      <c r="AZ32" s="119"/>
      <c r="BA32" s="119"/>
      <c r="BB32" s="119"/>
      <c r="BC32" s="156"/>
      <c r="BD32" s="30"/>
      <c r="BE32" s="39"/>
      <c r="BF32" s="40"/>
      <c r="BG32" s="40"/>
      <c r="BH32" s="40"/>
      <c r="BI32" s="158"/>
      <c r="BJ32" s="161"/>
      <c r="BK32" s="1"/>
      <c r="BP32" s="30"/>
    </row>
    <row r="33" spans="1:69" ht="24" thickBot="1" x14ac:dyDescent="0.3">
      <c r="A33" s="37" t="s">
        <v>107</v>
      </c>
      <c r="B33" s="14"/>
      <c r="C33" s="171"/>
      <c r="D33" s="171"/>
      <c r="E33" s="171"/>
      <c r="F33" s="171"/>
      <c r="G33" s="172"/>
      <c r="H33" s="49"/>
      <c r="I33" s="168"/>
      <c r="J33" s="167"/>
      <c r="K33" s="183"/>
      <c r="L33" s="165"/>
      <c r="M33" s="169"/>
      <c r="N33" s="50"/>
      <c r="P33" s="183"/>
      <c r="Q33" s="183"/>
      <c r="R33" s="183"/>
      <c r="T33" s="30"/>
      <c r="Z33" s="162"/>
      <c r="AA33" s="39"/>
      <c r="AB33" s="40"/>
      <c r="AC33" s="40"/>
      <c r="AD33" s="40"/>
      <c r="AE33" s="158"/>
      <c r="AF33" s="161"/>
      <c r="AG33" s="39"/>
      <c r="AH33" s="40"/>
      <c r="AI33" s="40"/>
      <c r="AJ33" s="40"/>
      <c r="AK33" s="158"/>
      <c r="AL33" s="30"/>
      <c r="AM33" s="39"/>
      <c r="AN33" s="40"/>
      <c r="AO33" s="40"/>
      <c r="AP33" s="40"/>
      <c r="AQ33" s="158"/>
      <c r="AR33" s="30"/>
      <c r="AS33" s="231" t="s">
        <v>108</v>
      </c>
      <c r="AT33" s="219"/>
      <c r="AU33" s="219"/>
      <c r="AV33" s="219"/>
      <c r="AW33" s="219"/>
      <c r="AX33" s="30">
        <v>0</v>
      </c>
      <c r="AY33" s="219" t="s">
        <v>108</v>
      </c>
      <c r="AZ33" s="219"/>
      <c r="BA33" s="219"/>
      <c r="BB33" s="219"/>
      <c r="BC33" s="219"/>
      <c r="BD33" s="30">
        <v>1</v>
      </c>
      <c r="BJ33" s="161"/>
      <c r="BK33" s="1"/>
      <c r="BP33" s="30"/>
    </row>
    <row r="34" spans="1:69" ht="24" thickBot="1" x14ac:dyDescent="0.4">
      <c r="A34" s="37"/>
      <c r="B34" s="14"/>
      <c r="C34" s="150"/>
      <c r="D34" s="150"/>
      <c r="E34" s="150"/>
      <c r="F34" s="150"/>
      <c r="G34" s="151"/>
      <c r="H34" s="30"/>
      <c r="I34" s="170"/>
      <c r="J34" s="150"/>
      <c r="K34" s="150"/>
      <c r="L34" s="150"/>
      <c r="M34" s="151"/>
      <c r="N34" s="30"/>
      <c r="O34" s="44"/>
      <c r="P34" s="130"/>
      <c r="Q34" s="184"/>
      <c r="R34" s="128"/>
      <c r="S34" s="43"/>
      <c r="T34" s="45"/>
      <c r="U34" s="128"/>
      <c r="V34" s="129"/>
      <c r="W34" s="129"/>
      <c r="X34" s="129"/>
      <c r="Y34" s="130"/>
      <c r="Z34" s="164"/>
      <c r="AA34" s="47"/>
      <c r="AB34" s="42"/>
      <c r="AC34" s="42"/>
      <c r="AD34" s="42"/>
      <c r="AE34" s="46"/>
      <c r="AF34" s="164"/>
      <c r="AG34" s="255" t="s">
        <v>109</v>
      </c>
      <c r="AH34" s="255"/>
      <c r="AI34" s="255"/>
      <c r="AJ34" s="255"/>
      <c r="AK34" s="255"/>
      <c r="AL34" s="30">
        <v>1</v>
      </c>
      <c r="AM34" s="255" t="s">
        <v>109</v>
      </c>
      <c r="AN34" s="255"/>
      <c r="AO34" s="255"/>
      <c r="AP34" s="255"/>
      <c r="AQ34" s="255"/>
      <c r="AR34" s="30">
        <v>1</v>
      </c>
      <c r="AS34" s="256" t="s">
        <v>109</v>
      </c>
      <c r="AT34" s="255"/>
      <c r="AU34" s="255"/>
      <c r="AV34" s="255"/>
      <c r="AW34" s="255"/>
      <c r="AX34" s="30">
        <v>1</v>
      </c>
      <c r="AY34" s="255" t="s">
        <v>109</v>
      </c>
      <c r="AZ34" s="255"/>
      <c r="BA34" s="255"/>
      <c r="BB34" s="255"/>
      <c r="BC34" s="255"/>
      <c r="BD34" s="30">
        <v>1</v>
      </c>
      <c r="BE34" s="47"/>
      <c r="BF34" s="42"/>
      <c r="BG34" s="42"/>
      <c r="BH34" s="42"/>
      <c r="BI34" s="46"/>
      <c r="BJ34" s="164"/>
      <c r="BK34" s="1"/>
      <c r="BP34" s="68"/>
    </row>
    <row r="35" spans="1:69" ht="23.25" x14ac:dyDescent="0.3">
      <c r="A35" s="38" t="s">
        <v>110</v>
      </c>
      <c r="B35" s="14"/>
      <c r="C35" s="15"/>
      <c r="H35" s="111">
        <f>SUM(H9:H34)</f>
        <v>27</v>
      </c>
      <c r="I35" s="112"/>
      <c r="J35" s="112"/>
      <c r="K35" s="112"/>
      <c r="L35" s="112"/>
      <c r="M35" s="112"/>
      <c r="N35" s="111">
        <f>SUM(N9:N34)</f>
        <v>27</v>
      </c>
      <c r="O35" s="112"/>
      <c r="P35" s="112"/>
      <c r="Q35" s="112"/>
      <c r="R35" s="112"/>
      <c r="S35" s="112"/>
      <c r="T35" s="111">
        <f>SUM(T9:T34)</f>
        <v>27</v>
      </c>
      <c r="U35" s="112"/>
      <c r="V35" s="112"/>
      <c r="W35" s="112"/>
      <c r="X35" s="112"/>
      <c r="Y35" s="112"/>
      <c r="Z35" s="111">
        <f>SUM(Z9:Z34)</f>
        <v>27</v>
      </c>
      <c r="AA35" s="112"/>
      <c r="AB35" s="112"/>
      <c r="AC35" s="112"/>
      <c r="AD35" s="112"/>
      <c r="AE35" s="112"/>
      <c r="AF35" s="111">
        <f>SUM(AF9:AF34)</f>
        <v>27</v>
      </c>
      <c r="AG35" s="112"/>
      <c r="AH35" s="112"/>
      <c r="AI35" s="112"/>
      <c r="AJ35" s="112"/>
      <c r="AK35" s="112"/>
      <c r="AL35" s="111">
        <f>SUM(AL9:AL34)</f>
        <v>28</v>
      </c>
      <c r="AM35" s="112"/>
      <c r="AN35" s="112"/>
      <c r="AO35" s="112"/>
      <c r="AP35" s="112"/>
      <c r="AQ35" s="112"/>
      <c r="AR35" s="111">
        <f>SUM(AR9:AR34)</f>
        <v>27</v>
      </c>
      <c r="AS35" s="112"/>
      <c r="AT35" s="112"/>
      <c r="AU35" s="112"/>
      <c r="AV35" s="112"/>
      <c r="AW35" s="112"/>
      <c r="AX35" s="111">
        <f>SUM(AX9:AX34)</f>
        <v>28</v>
      </c>
      <c r="AY35" s="112"/>
      <c r="AZ35" s="112"/>
      <c r="BA35" s="112"/>
      <c r="BB35" s="112"/>
      <c r="BC35" s="112"/>
      <c r="BD35" s="111">
        <f>SUM(BD9:BD34)</f>
        <v>27</v>
      </c>
      <c r="BE35" s="112"/>
      <c r="BF35" s="112"/>
      <c r="BG35" s="112"/>
      <c r="BH35" s="112"/>
      <c r="BI35" s="112"/>
      <c r="BJ35" s="111">
        <f>SUM(BJ9:BJ34)</f>
        <v>22</v>
      </c>
      <c r="BK35" s="112"/>
      <c r="BL35" s="112"/>
      <c r="BM35" s="112"/>
      <c r="BN35" s="112"/>
      <c r="BO35" s="112"/>
      <c r="BP35" s="111">
        <f>SUM(BP25:BP34)</f>
        <v>33</v>
      </c>
      <c r="BQ35" s="111">
        <f>SUM(C35:BP35)</f>
        <v>300</v>
      </c>
    </row>
  </sheetData>
  <mergeCells count="118">
    <mergeCell ref="AS33:AW33"/>
    <mergeCell ref="AY33:BC33"/>
    <mergeCell ref="AG34:AK34"/>
    <mergeCell ref="AM34:AQ34"/>
    <mergeCell ref="AS34:AW34"/>
    <mergeCell ref="AY34:BC34"/>
    <mergeCell ref="I31:M31"/>
    <mergeCell ref="O31:S31"/>
    <mergeCell ref="AG31:AK31"/>
    <mergeCell ref="AM31:AQ31"/>
    <mergeCell ref="AS31:AW31"/>
    <mergeCell ref="AY31:BC31"/>
    <mergeCell ref="C30:G30"/>
    <mergeCell ref="I30:M30"/>
    <mergeCell ref="AA30:AE30"/>
    <mergeCell ref="AG30:AK30"/>
    <mergeCell ref="AM30:AQ30"/>
    <mergeCell ref="AS30:AW30"/>
    <mergeCell ref="AY30:BC30"/>
    <mergeCell ref="C32:G32"/>
    <mergeCell ref="AA32:AE32"/>
    <mergeCell ref="AG28:AK28"/>
    <mergeCell ref="AM28:AQ28"/>
    <mergeCell ref="O29:S29"/>
    <mergeCell ref="U29:Y29"/>
    <mergeCell ref="AA29:AE29"/>
    <mergeCell ref="AG29:AK29"/>
    <mergeCell ref="AM29:AQ29"/>
    <mergeCell ref="BK25:BO25"/>
    <mergeCell ref="C26:G26"/>
    <mergeCell ref="AS26:AW26"/>
    <mergeCell ref="AY26:BC26"/>
    <mergeCell ref="C27:G27"/>
    <mergeCell ref="I27:M27"/>
    <mergeCell ref="AS27:AW27"/>
    <mergeCell ref="AS29:AW29"/>
    <mergeCell ref="AY29:BC29"/>
    <mergeCell ref="BE29:BI29"/>
    <mergeCell ref="C24:G24"/>
    <mergeCell ref="AG24:AK24"/>
    <mergeCell ref="AM24:AQ24"/>
    <mergeCell ref="AS24:AW24"/>
    <mergeCell ref="AY24:BC24"/>
    <mergeCell ref="BE25:BI25"/>
    <mergeCell ref="O22:S22"/>
    <mergeCell ref="AY22:BC22"/>
    <mergeCell ref="C23:G23"/>
    <mergeCell ref="O23:S23"/>
    <mergeCell ref="U23:Y23"/>
    <mergeCell ref="AA23:AE23"/>
    <mergeCell ref="AG23:AK23"/>
    <mergeCell ref="AM23:AQ23"/>
    <mergeCell ref="AS23:AW23"/>
    <mergeCell ref="AY23:BC23"/>
    <mergeCell ref="AG20:AK20"/>
    <mergeCell ref="AM20:AQ20"/>
    <mergeCell ref="AS20:AW20"/>
    <mergeCell ref="AY20:BC20"/>
    <mergeCell ref="AS21:AW21"/>
    <mergeCell ref="AY21:BC21"/>
    <mergeCell ref="O19:S19"/>
    <mergeCell ref="U19:Y19"/>
    <mergeCell ref="I20:M20"/>
    <mergeCell ref="O20:S20"/>
    <mergeCell ref="U20:Y20"/>
    <mergeCell ref="AA20:AE20"/>
    <mergeCell ref="C15:G15"/>
    <mergeCell ref="AM15:AQ15"/>
    <mergeCell ref="C17:G17"/>
    <mergeCell ref="I17:M17"/>
    <mergeCell ref="O17:S17"/>
    <mergeCell ref="U18:Y18"/>
    <mergeCell ref="C14:G14"/>
    <mergeCell ref="I14:M14"/>
    <mergeCell ref="AG14:AK14"/>
    <mergeCell ref="AM14:AQ14"/>
    <mergeCell ref="AS14:AW14"/>
    <mergeCell ref="AY14:BC14"/>
    <mergeCell ref="AY11:BC11"/>
    <mergeCell ref="AG12:AK12"/>
    <mergeCell ref="AM12:AQ12"/>
    <mergeCell ref="AY12:BC12"/>
    <mergeCell ref="I13:M13"/>
    <mergeCell ref="O13:S13"/>
    <mergeCell ref="U13:Y13"/>
    <mergeCell ref="AA13:AE13"/>
    <mergeCell ref="I10:M10"/>
    <mergeCell ref="U10:Y10"/>
    <mergeCell ref="AG10:AK10"/>
    <mergeCell ref="AS10:AW10"/>
    <mergeCell ref="C11:G11"/>
    <mergeCell ref="I11:M11"/>
    <mergeCell ref="AM11:AQ11"/>
    <mergeCell ref="AY5:BD6"/>
    <mergeCell ref="BE5:BJ6"/>
    <mergeCell ref="BK5:BP6"/>
    <mergeCell ref="C9:G9"/>
    <mergeCell ref="I9:M9"/>
    <mergeCell ref="O9:S9"/>
    <mergeCell ref="U9:Y9"/>
    <mergeCell ref="AA9:AE9"/>
    <mergeCell ref="AG9:AK9"/>
    <mergeCell ref="AM3:AQ3"/>
    <mergeCell ref="AS3:AW3"/>
    <mergeCell ref="C5:H6"/>
    <mergeCell ref="I5:N6"/>
    <mergeCell ref="O5:T6"/>
    <mergeCell ref="U5:Z6"/>
    <mergeCell ref="AA5:AF6"/>
    <mergeCell ref="AG5:AL6"/>
    <mergeCell ref="AM5:AR6"/>
    <mergeCell ref="AS5:AX6"/>
    <mergeCell ref="C3:G3"/>
    <mergeCell ref="I3:M3"/>
    <mergeCell ref="O3:S3"/>
    <mergeCell ref="U3:Y3"/>
    <mergeCell ref="AA3:AE3"/>
    <mergeCell ref="AG3:AK3"/>
  </mergeCells>
  <conditionalFormatting sqref="C11 I11 O13 U13 AA13 U18 U20 AA20 AG20 C13">
    <cfRule type="expression" dxfId="344" priority="357">
      <formula>AND(TODAY()&gt;=O$5,TODAY()&lt;P$5)</formula>
    </cfRule>
  </conditionalFormatting>
  <conditionalFormatting sqref="C11 I11 O13 U13 AA13 U18 U20 AA20 AG20">
    <cfRule type="expression" dxfId="343" priority="353" stopIfTrue="1">
      <formula>AND(#REF!="Wysokie ryzyko",O$5&gt;=#REF!,O$5&lt;=#REF!+#REF!-1)</formula>
    </cfRule>
    <cfRule type="expression" dxfId="342" priority="354" stopIfTrue="1">
      <formula>AND(#REF!="Zgodnie z planem",O$5&gt;=#REF!,O$5&lt;=#REF!+#REF!-1)</formula>
    </cfRule>
    <cfRule type="expression" dxfId="341" priority="355" stopIfTrue="1">
      <formula>AND(#REF!="Średnie ryzyko",O$5&gt;=#REF!,O$5&lt;=#REF!+#REF!-1)</formula>
    </cfRule>
    <cfRule type="expression" dxfId="340" priority="356" stopIfTrue="1">
      <formula>AND(LEN(#REF!)=0,O$5&gt;=#REF!,O$5&lt;=#REF!+#REF!-1)</formula>
    </cfRule>
  </conditionalFormatting>
  <conditionalFormatting sqref="C11 U13 U18 U20 AA20 I11 O13 AA13 AG20">
    <cfRule type="expression" dxfId="339" priority="352" stopIfTrue="1">
      <formula>AND(#REF!="Niskie ryzyko",O$5&gt;=#REF!,O$5&lt;=#REF!+#REF!-1)</formula>
    </cfRule>
  </conditionalFormatting>
  <conditionalFormatting sqref="C13">
    <cfRule type="expression" dxfId="338" priority="193" stopIfTrue="1">
      <formula>AND(#REF!="Niskie ryzyko",O$5&gt;=#REF!,O$5&lt;=#REF!+#REF!-1)</formula>
    </cfRule>
    <cfRule type="expression" dxfId="337" priority="194" stopIfTrue="1">
      <formula>AND(#REF!="Wysokie ryzyko",O$5&gt;=#REF!,O$5&lt;=#REF!+#REF!-1)</formula>
    </cfRule>
    <cfRule type="expression" dxfId="336" priority="195" stopIfTrue="1">
      <formula>AND(#REF!="Zgodnie z planem",O$5&gt;=#REF!,O$5&lt;=#REF!+#REF!-1)</formula>
    </cfRule>
    <cfRule type="expression" dxfId="335" priority="196" stopIfTrue="1">
      <formula>AND(#REF!="Średnie ryzyko",O$5&gt;=#REF!,O$5&lt;=#REF!+#REF!-1)</formula>
    </cfRule>
    <cfRule type="expression" dxfId="334" priority="197" stopIfTrue="1">
      <formula>AND(LEN(#REF!)=0,O$5&gt;=#REF!,O$5&lt;=#REF!+#REF!-1)</formula>
    </cfRule>
  </conditionalFormatting>
  <conditionalFormatting sqref="C23 AM28">
    <cfRule type="expression" dxfId="333" priority="284" stopIfTrue="1">
      <formula>AND(#REF!="Niskie ryzyko",I$5&gt;=#REF!,I$5&lt;=#REF!+#REF!-1)</formula>
    </cfRule>
    <cfRule type="expression" dxfId="332" priority="285" stopIfTrue="1">
      <formula>AND(#REF!="Wysokie ryzyko",I$5&gt;=#REF!,I$5&lt;=#REF!+#REF!-1)</formula>
    </cfRule>
    <cfRule type="expression" dxfId="331" priority="286" stopIfTrue="1">
      <formula>AND(#REF!="Zgodnie z planem",I$5&gt;=#REF!,I$5&lt;=#REF!+#REF!-1)</formula>
    </cfRule>
    <cfRule type="expression" dxfId="330" priority="287" stopIfTrue="1">
      <formula>AND(#REF!="Średnie ryzyko",I$5&gt;=#REF!,I$5&lt;=#REF!+#REF!-1)</formula>
    </cfRule>
    <cfRule type="expression" dxfId="329" priority="288" stopIfTrue="1">
      <formula>AND(LEN(#REF!)=0,I$5&gt;=#REF!,I$5&lt;=#REF!+#REF!-1)</formula>
    </cfRule>
  </conditionalFormatting>
  <conditionalFormatting sqref="C24">
    <cfRule type="expression" dxfId="328" priority="306" stopIfTrue="1">
      <formula>AND(#REF!="Niskie ryzyko",C$5&gt;=#REF!,C$5&lt;=#REF!+#REF!-1)</formula>
    </cfRule>
    <cfRule type="expression" dxfId="327" priority="307" stopIfTrue="1">
      <formula>AND(#REF!="Wysokie ryzyko",C$5&gt;=#REF!,C$5&lt;=#REF!+#REF!-1)</formula>
    </cfRule>
    <cfRule type="expression" dxfId="326" priority="308" stopIfTrue="1">
      <formula>AND(#REF!="Zgodnie z planem",C$5&gt;=#REF!,C$5&lt;=#REF!+#REF!-1)</formula>
    </cfRule>
    <cfRule type="expression" dxfId="325" priority="309" stopIfTrue="1">
      <formula>AND(#REF!="Średnie ryzyko",C$5&gt;=#REF!,C$5&lt;=#REF!+#REF!-1)</formula>
    </cfRule>
    <cfRule type="expression" dxfId="324" priority="310" stopIfTrue="1">
      <formula>AND(LEN(#REF!)=0,C$5&gt;=#REF!,C$5&lt;=#REF!+#REF!-1)</formula>
    </cfRule>
  </conditionalFormatting>
  <conditionalFormatting sqref="C26:C27">
    <cfRule type="expression" dxfId="323" priority="249">
      <formula>AND(TODAY()&gt;=C$5,TODAY()&lt;D$5)</formula>
    </cfRule>
    <cfRule type="expression" dxfId="322" priority="250" stopIfTrue="1">
      <formula>AND(#REF!="Niskie ryzyko",C$5&gt;=#REF!,C$5&lt;=#REF!+#REF!-1)</formula>
    </cfRule>
    <cfRule type="expression" dxfId="321" priority="251" stopIfTrue="1">
      <formula>AND(#REF!="Wysokie ryzyko",C$5&gt;=#REF!,C$5&lt;=#REF!+#REF!-1)</formula>
    </cfRule>
    <cfRule type="expression" dxfId="320" priority="252" stopIfTrue="1">
      <formula>AND(#REF!="Zgodnie z planem",C$5&gt;=#REF!,C$5&lt;=#REF!+#REF!-1)</formula>
    </cfRule>
    <cfRule type="expression" dxfId="319" priority="253" stopIfTrue="1">
      <formula>AND(#REF!="Średnie ryzyko",C$5&gt;=#REF!,C$5&lt;=#REF!+#REF!-1)</formula>
    </cfRule>
    <cfRule type="expression" dxfId="318" priority="254" stopIfTrue="1">
      <formula>AND(LEN(#REF!)=0,C$5&gt;=#REF!,C$5&lt;=#REF!+#REF!-1)</formula>
    </cfRule>
  </conditionalFormatting>
  <conditionalFormatting sqref="C35">
    <cfRule type="expression" dxfId="317" priority="267" stopIfTrue="1">
      <formula>AND(#REF!="Niskie ryzyko",C$5&gt;=#REF!,C$5&lt;=#REF!+#REF!-1)</formula>
    </cfRule>
    <cfRule type="expression" dxfId="316" priority="268" stopIfTrue="1">
      <formula>AND(#REF!="Wysokie ryzyko",C$5&gt;=#REF!,C$5&lt;=#REF!+#REF!-1)</formula>
    </cfRule>
    <cfRule type="expression" dxfId="315" priority="269" stopIfTrue="1">
      <formula>AND(#REF!="Zgodnie z planem",C$5&gt;=#REF!,C$5&lt;=#REF!+#REF!-1)</formula>
    </cfRule>
    <cfRule type="expression" dxfId="314" priority="270" stopIfTrue="1">
      <formula>AND(#REF!="Średnie ryzyko",C$5&gt;=#REF!,C$5&lt;=#REF!+#REF!-1)</formula>
    </cfRule>
    <cfRule type="expression" dxfId="313" priority="271" stopIfTrue="1">
      <formula>AND(LEN(#REF!)=0,C$5&gt;=#REF!,C$5&lt;=#REF!+#REF!-1)</formula>
    </cfRule>
  </conditionalFormatting>
  <conditionalFormatting sqref="C8:AX8 C9 AS9 O9:O10 AY9:AY10 BE9:BE10 C11:C12 AS11:AS12 U12:U13 AY13:BC13 I13:I15 BE13:BI22 AG14 AS14 AY14 O14:O15 AM14:AM15 C14:C18 U15 AA15 D15:G16 AY15:BC22 I16:M16 O16:S16 AA16:AE16 U16:Y18 AG16:AK19 AS16:AW19 AM16:AQ20 O17 I17:I18 AA18 O19 U19 AA19:AE21 U20:Y21 I20:M22 AG21:AG23 AS23:AW23 AS24 AY24 C25:G25 I25:M26 AG25:AK27 U25:Y28 AA25:AE28 BE25:BI28 AY26:AY27 AM26:AQ28 C28:G28 I28:M28 O28:S28 BE29:BE30 O30:S30 U30:Y30 O31:O32 BE31:BI32 AS32:AW32 AY32:BC32 AG32:AK33 AM32:AQ33 C32:C34 I32:I34 AA32:AE34 O34 U34 BE34:BI34">
    <cfRule type="expression" dxfId="312" priority="273" stopIfTrue="1">
      <formula>AND(#REF!="Wysokie ryzyko",C$5&gt;=#REF!,C$5&lt;=#REF!+#REF!-1)</formula>
    </cfRule>
    <cfRule type="expression" dxfId="311" priority="274" stopIfTrue="1">
      <formula>AND(#REF!="Zgodnie z planem",C$5&gt;=#REF!,C$5&lt;=#REF!+#REF!-1)</formula>
    </cfRule>
    <cfRule type="expression" dxfId="310" priority="275" stopIfTrue="1">
      <formula>AND(#REF!="Średnie ryzyko",C$5&gt;=#REF!,C$5&lt;=#REF!+#REF!-1)</formula>
    </cfRule>
    <cfRule type="expression" dxfId="309" priority="276" stopIfTrue="1">
      <formula>AND(LEN(#REF!)=0,C$5&gt;=#REF!,C$5&lt;=#REF!+#REF!-1)</formula>
    </cfRule>
  </conditionalFormatting>
  <conditionalFormatting sqref="C8:AX8 AS9 AY9:AY10 BE9:BE10 AS11:AS12 AY13:BC13 I13:I15 BE13:BI22 AY14 C14:C18 U15 AA15 D15:G16 AY15:BC22 I16:M16 O16:S16 AA16:AE16 U16:Y18 AG16:AK19 O17 I17:I18 O19 U19 AA19:AE21 U20:Y21 AS23:AW23 C25:G25 I25:M26 AG25:AK27 U25:Y28 AA25:AE28 C28:G28 I28:M28 O28:S28 BE29:BE30 O30:S30 U30:Y30 O31:O32 BE31:BI32 AS32:AW32 AY32:BC32 AG32:AK33 AM32:AQ33 C32:C34 I32:I34 AA32:AE34 O34 U34 BE34:BI34 BE25:BI28 C9 O9:O10 C11:C12 U12:U13 AG14 AS14 O14:O15 AM14:AM15 AS16:AW19 AM16:AQ20 AA18 I20:M22 AG21:AG23 AS24 AY24 AY26:AY27 AM26:AQ28">
    <cfRule type="expression" dxfId="308" priority="272" stopIfTrue="1">
      <formula>AND(#REF!="Niskie ryzyko",C$5&gt;=#REF!,C$5&lt;=#REF!+#REF!-1)</formula>
    </cfRule>
  </conditionalFormatting>
  <conditionalFormatting sqref="H7:H8 N7:N8 T7:T8 Z7:Z8 AF7:AF8 AL7:AL8 AR7:AR8 AX7:AX8 BD7:BD8 BJ7:BJ8">
    <cfRule type="expression" dxfId="307" priority="277">
      <formula>AND(TODAY()&gt;=H$5,TODAY()&lt;#REF!)</formula>
    </cfRule>
  </conditionalFormatting>
  <conditionalFormatting sqref="I9">
    <cfRule type="expression" dxfId="306" priority="255">
      <formula>AND(TODAY()&gt;=I$5,TODAY()&lt;J$5)</formula>
    </cfRule>
    <cfRule type="expression" dxfId="305" priority="256" stopIfTrue="1">
      <formula>AND(#REF!="Niskie ryzyko",I$5&gt;=#REF!,I$5&lt;=#REF!+#REF!-1)</formula>
    </cfRule>
    <cfRule type="expression" dxfId="304" priority="257" stopIfTrue="1">
      <formula>AND(#REF!="Wysokie ryzyko",I$5&gt;=#REF!,I$5&lt;=#REF!+#REF!-1)</formula>
    </cfRule>
    <cfRule type="expression" dxfId="303" priority="258" stopIfTrue="1">
      <formula>AND(#REF!="Zgodnie z planem",I$5&gt;=#REF!,I$5&lt;=#REF!+#REF!-1)</formula>
    </cfRule>
    <cfRule type="expression" dxfId="302" priority="259" stopIfTrue="1">
      <formula>AND(#REF!="Średnie ryzyko",I$5&gt;=#REF!,I$5&lt;=#REF!+#REF!-1)</formula>
    </cfRule>
    <cfRule type="expression" dxfId="301" priority="260" stopIfTrue="1">
      <formula>AND(LEN(#REF!)=0,I$5&gt;=#REF!,I$5&lt;=#REF!+#REF!-1)</formula>
    </cfRule>
  </conditionalFormatting>
  <conditionalFormatting sqref="I10 AY20 BE25 AA32">
    <cfRule type="expression" dxfId="300" priority="224">
      <formula>AND(TODAY()&gt;=C$5,TODAY()&lt;D$5)</formula>
    </cfRule>
  </conditionalFormatting>
  <conditionalFormatting sqref="I10 BE25 AA32">
    <cfRule type="expression" dxfId="299" priority="348" stopIfTrue="1">
      <formula>AND(#REF!="Wysokie ryzyko",C$5&gt;=#REF!,C$5&lt;=#REF!+#REF!-1)</formula>
    </cfRule>
    <cfRule type="expression" dxfId="298" priority="349" stopIfTrue="1">
      <formula>AND(#REF!="Zgodnie z planem",C$5&gt;=#REF!,C$5&lt;=#REF!+#REF!-1)</formula>
    </cfRule>
    <cfRule type="expression" dxfId="297" priority="350" stopIfTrue="1">
      <formula>AND(#REF!="Średnie ryzyko",C$5&gt;=#REF!,C$5&lt;=#REF!+#REF!-1)</formula>
    </cfRule>
    <cfRule type="expression" dxfId="296" priority="351" stopIfTrue="1">
      <formula>AND(LEN(#REF!)=0,C$5&gt;=#REF!,C$5&lt;=#REF!+#REF!-1)</formula>
    </cfRule>
  </conditionalFormatting>
  <conditionalFormatting sqref="I20">
    <cfRule type="expression" dxfId="295" priority="358" stopIfTrue="1">
      <formula>AND(#REF!="Niskie ryzyko",AA$5&gt;=#REF!,AA$5&lt;=#REF!+#REF!-1)</formula>
    </cfRule>
    <cfRule type="expression" dxfId="294" priority="359" stopIfTrue="1">
      <formula>AND(#REF!="Wysokie ryzyko",AA$5&gt;=#REF!,AA$5&lt;=#REF!+#REF!-1)</formula>
    </cfRule>
    <cfRule type="expression" dxfId="293" priority="360" stopIfTrue="1">
      <formula>AND(#REF!="Zgodnie z planem",AA$5&gt;=#REF!,AA$5&lt;=#REF!+#REF!-1)</formula>
    </cfRule>
    <cfRule type="expression" dxfId="292" priority="361" stopIfTrue="1">
      <formula>AND(#REF!="Średnie ryzyko",AA$5&gt;=#REF!,AA$5&lt;=#REF!+#REF!-1)</formula>
    </cfRule>
    <cfRule type="expression" dxfId="291" priority="362" stopIfTrue="1">
      <formula>AND(LEN(#REF!)=0,AA$5&gt;=#REF!,AA$5&lt;=#REF!+#REF!-1)</formula>
    </cfRule>
    <cfRule type="expression" dxfId="290" priority="363">
      <formula>AND(TODAY()&gt;=AA$5,TODAY()&lt;AB$5)</formula>
    </cfRule>
  </conditionalFormatting>
  <conditionalFormatting sqref="I27">
    <cfRule type="expression" dxfId="289" priority="185">
      <formula>AND(TODAY()&gt;=I$5,TODAY()&lt;J$5)</formula>
    </cfRule>
    <cfRule type="expression" dxfId="288" priority="186" stopIfTrue="1">
      <formula>AND(#REF!="Niskie ryzyko",I$5&gt;=#REF!,I$5&lt;=#REF!+#REF!-1)</formula>
    </cfRule>
    <cfRule type="expression" dxfId="287" priority="187" stopIfTrue="1">
      <formula>AND(#REF!="Wysokie ryzyko",I$5&gt;=#REF!,I$5&lt;=#REF!+#REF!-1)</formula>
    </cfRule>
    <cfRule type="expression" dxfId="286" priority="188" stopIfTrue="1">
      <formula>AND(#REF!="Zgodnie z planem",I$5&gt;=#REF!,I$5&lt;=#REF!+#REF!-1)</formula>
    </cfRule>
    <cfRule type="expression" dxfId="285" priority="189" stopIfTrue="1">
      <formula>AND(#REF!="Średnie ryzyko",I$5&gt;=#REF!,I$5&lt;=#REF!+#REF!-1)</formula>
    </cfRule>
    <cfRule type="expression" dxfId="284" priority="190" stopIfTrue="1">
      <formula>AND(LEN(#REF!)=0,I$5&gt;=#REF!,I$5&lt;=#REF!+#REF!-1)</formula>
    </cfRule>
  </conditionalFormatting>
  <conditionalFormatting sqref="I29:I30">
    <cfRule type="expression" dxfId="283" priority="47">
      <formula>AND(TODAY()&gt;=I$5,TODAY()&lt;J$5)</formula>
    </cfRule>
    <cfRule type="expression" dxfId="282" priority="48" stopIfTrue="1">
      <formula>AND(#REF!="Niskie ryzyko",I$5&gt;=#REF!,I$5&lt;=#REF!+#REF!-1)</formula>
    </cfRule>
    <cfRule type="expression" dxfId="281" priority="49" stopIfTrue="1">
      <formula>AND(#REF!="Wysokie ryzyko",I$5&gt;=#REF!,I$5&lt;=#REF!+#REF!-1)</formula>
    </cfRule>
    <cfRule type="expression" dxfId="280" priority="50" stopIfTrue="1">
      <formula>AND(#REF!="Zgodnie z planem",I$5&gt;=#REF!,I$5&lt;=#REF!+#REF!-1)</formula>
    </cfRule>
    <cfRule type="expression" dxfId="279" priority="51" stopIfTrue="1">
      <formula>AND(#REF!="Średnie ryzyko",I$5&gt;=#REF!,I$5&lt;=#REF!+#REF!-1)</formula>
    </cfRule>
    <cfRule type="expression" dxfId="278" priority="52" stopIfTrue="1">
      <formula>AND(LEN(#REF!)=0,I$5&gt;=#REF!,I$5&lt;=#REF!+#REF!-1)</formula>
    </cfRule>
  </conditionalFormatting>
  <conditionalFormatting sqref="I31">
    <cfRule type="expression" dxfId="277" priority="205" stopIfTrue="1">
      <formula>AND(#REF!="Niskie ryzyko",XEU$5&gt;=#REF!,XEU$5&lt;=#REF!+#REF!-1)</formula>
    </cfRule>
    <cfRule type="expression" dxfId="276" priority="206" stopIfTrue="1">
      <formula>AND(#REF!="Wysokie ryzyko",XEU$5&gt;=#REF!,XEU$5&lt;=#REF!+#REF!-1)</formula>
    </cfRule>
    <cfRule type="expression" dxfId="275" priority="207" stopIfTrue="1">
      <formula>AND(#REF!="Zgodnie z planem",XEU$5&gt;=#REF!,XEU$5&lt;=#REF!+#REF!-1)</formula>
    </cfRule>
    <cfRule type="expression" dxfId="274" priority="208" stopIfTrue="1">
      <formula>AND(#REF!="Średnie ryzyko",XEU$5&gt;=#REF!,XEU$5&lt;=#REF!+#REF!-1)</formula>
    </cfRule>
    <cfRule type="expression" dxfId="273" priority="209" stopIfTrue="1">
      <formula>AND(LEN(#REF!)=0,XEU$5&gt;=#REF!,XEU$5&lt;=#REF!+#REF!-1)</formula>
    </cfRule>
    <cfRule type="expression" dxfId="272" priority="210">
      <formula>AND(TODAY()&gt;=XEU$5,TODAY()&lt;XEV$5)</formula>
    </cfRule>
  </conditionalFormatting>
  <conditionalFormatting sqref="O20">
    <cfRule type="expression" dxfId="271" priority="108" stopIfTrue="1">
      <formula>AND(#REF!="Niskie ryzyko",AG$5&gt;=#REF!,AG$5&lt;=#REF!+#REF!-1)</formula>
    </cfRule>
    <cfRule type="expression" dxfId="270" priority="109" stopIfTrue="1">
      <formula>AND(#REF!="Wysokie ryzyko",AG$5&gt;=#REF!,AG$5&lt;=#REF!+#REF!-1)</formula>
    </cfRule>
    <cfRule type="expression" dxfId="269" priority="110" stopIfTrue="1">
      <formula>AND(#REF!="Zgodnie z planem",AG$5&gt;=#REF!,AG$5&lt;=#REF!+#REF!-1)</formula>
    </cfRule>
    <cfRule type="expression" dxfId="268" priority="111" stopIfTrue="1">
      <formula>AND(#REF!="Średnie ryzyko",AG$5&gt;=#REF!,AG$5&lt;=#REF!+#REF!-1)</formula>
    </cfRule>
    <cfRule type="expression" dxfId="267" priority="112" stopIfTrue="1">
      <formula>AND(LEN(#REF!)=0,AG$5&gt;=#REF!,AG$5&lt;=#REF!+#REF!-1)</formula>
    </cfRule>
    <cfRule type="expression" dxfId="266" priority="113">
      <formula>AND(TODAY()&gt;=AG$5,TODAY()&lt;AH$5)</formula>
    </cfRule>
  </conditionalFormatting>
  <conditionalFormatting sqref="O22">
    <cfRule type="expression" dxfId="265" priority="296" stopIfTrue="1">
      <formula>AND(#REF!="Niskie ryzyko",AM$5&gt;=#REF!,AM$5&lt;=#REF!+#REF!-1)</formula>
    </cfRule>
    <cfRule type="expression" dxfId="264" priority="297" stopIfTrue="1">
      <formula>AND(#REF!="Wysokie ryzyko",AM$5&gt;=#REF!,AM$5&lt;=#REF!+#REF!-1)</formula>
    </cfRule>
    <cfRule type="expression" dxfId="263" priority="298" stopIfTrue="1">
      <formula>AND(#REF!="Zgodnie z planem",AM$5&gt;=#REF!,AM$5&lt;=#REF!+#REF!-1)</formula>
    </cfRule>
    <cfRule type="expression" dxfId="262" priority="299" stopIfTrue="1">
      <formula>AND(#REF!="Średnie ryzyko",AM$5&gt;=#REF!,AM$5&lt;=#REF!+#REF!-1)</formula>
    </cfRule>
    <cfRule type="expression" dxfId="261" priority="300" stopIfTrue="1">
      <formula>AND(LEN(#REF!)=0,AM$5&gt;=#REF!,AM$5&lt;=#REF!+#REF!-1)</formula>
    </cfRule>
    <cfRule type="expression" dxfId="260" priority="301" stopIfTrue="1">
      <formula>AND(#REF!="Niskie ryzyko",AS$5&gt;=#REF!,AS$5&lt;=#REF!+#REF!-1)</formula>
    </cfRule>
    <cfRule type="expression" dxfId="259" priority="302" stopIfTrue="1">
      <formula>AND(#REF!="Wysokie ryzyko",AS$5&gt;=#REF!,AS$5&lt;=#REF!+#REF!-1)</formula>
    </cfRule>
    <cfRule type="expression" dxfId="258" priority="303" stopIfTrue="1">
      <formula>AND(#REF!="Zgodnie z planem",AS$5&gt;=#REF!,AS$5&lt;=#REF!+#REF!-1)</formula>
    </cfRule>
    <cfRule type="expression" dxfId="257" priority="304" stopIfTrue="1">
      <formula>AND(#REF!="Średnie ryzyko",AS$5&gt;=#REF!,AS$5&lt;=#REF!+#REF!-1)</formula>
    </cfRule>
    <cfRule type="expression" dxfId="256" priority="305" stopIfTrue="1">
      <formula>AND(LEN(#REF!)=0,AS$5&gt;=#REF!,AS$5&lt;=#REF!+#REF!-1)</formula>
    </cfRule>
    <cfRule type="expression" dxfId="255" priority="317">
      <formula>AND(TODAY()&gt;=AS$5,TODAY()&lt;AT$5)</formula>
    </cfRule>
    <cfRule type="expression" dxfId="254" priority="318">
      <formula>AND(TODAY()&gt;=AM$5,TODAY()&lt;AN$5)</formula>
    </cfRule>
  </conditionalFormatting>
  <conditionalFormatting sqref="O23">
    <cfRule type="expression" dxfId="253" priority="171">
      <formula>AND(TODAY()&gt;=I$5,TODAY()&lt;J$5)</formula>
    </cfRule>
    <cfRule type="expression" dxfId="252" priority="172" stopIfTrue="1">
      <formula>AND(#REF!="Niskie ryzyko",I$5&gt;=#REF!,I$5&lt;=#REF!+#REF!-1)</formula>
    </cfRule>
    <cfRule type="expression" dxfId="251" priority="173" stopIfTrue="1">
      <formula>AND(#REF!="Wysokie ryzyko",I$5&gt;=#REF!,I$5&lt;=#REF!+#REF!-1)</formula>
    </cfRule>
    <cfRule type="expression" dxfId="250" priority="174" stopIfTrue="1">
      <formula>AND(#REF!="Zgodnie z planem",I$5&gt;=#REF!,I$5&lt;=#REF!+#REF!-1)</formula>
    </cfRule>
    <cfRule type="expression" dxfId="249" priority="175" stopIfTrue="1">
      <formula>AND(#REF!="Średnie ryzyko",I$5&gt;=#REF!,I$5&lt;=#REF!+#REF!-1)</formula>
    </cfRule>
    <cfRule type="expression" dxfId="248" priority="176" stopIfTrue="1">
      <formula>AND(LEN(#REF!)=0,I$5&gt;=#REF!,I$5&lt;=#REF!+#REF!-1)</formula>
    </cfRule>
  </conditionalFormatting>
  <conditionalFormatting sqref="O27">
    <cfRule type="expression" dxfId="247" priority="178">
      <formula>AND(TODAY()&gt;=O$5,TODAY()&lt;P$5)</formula>
    </cfRule>
    <cfRule type="expression" dxfId="246" priority="179" stopIfTrue="1">
      <formula>AND(#REF!="Niskie ryzyko",O$5&gt;=#REF!,O$5&lt;=#REF!+#REF!-1)</formula>
    </cfRule>
    <cfRule type="expression" dxfId="245" priority="180" stopIfTrue="1">
      <formula>AND(#REF!="Wysokie ryzyko",O$5&gt;=#REF!,O$5&lt;=#REF!+#REF!-1)</formula>
    </cfRule>
    <cfRule type="expression" dxfId="244" priority="181" stopIfTrue="1">
      <formula>AND(#REF!="Zgodnie z planem",O$5&gt;=#REF!,O$5&lt;=#REF!+#REF!-1)</formula>
    </cfRule>
    <cfRule type="expression" dxfId="243" priority="182" stopIfTrue="1">
      <formula>AND(#REF!="Średnie ryzyko",O$5&gt;=#REF!,O$5&lt;=#REF!+#REF!-1)</formula>
    </cfRule>
    <cfRule type="expression" dxfId="242" priority="183" stopIfTrue="1">
      <formula>AND(LEN(#REF!)=0,O$5&gt;=#REF!,O$5&lt;=#REF!+#REF!-1)</formula>
    </cfRule>
  </conditionalFormatting>
  <conditionalFormatting sqref="O29">
    <cfRule type="expression" dxfId="241" priority="40">
      <formula>AND(TODAY()&gt;=O$5,TODAY()&lt;P$5)</formula>
    </cfRule>
    <cfRule type="expression" dxfId="240" priority="41" stopIfTrue="1">
      <formula>AND(#REF!="Niskie ryzyko",O$5&gt;=#REF!,O$5&lt;=#REF!+#REF!-1)</formula>
    </cfRule>
    <cfRule type="expression" dxfId="239" priority="42" stopIfTrue="1">
      <formula>AND(#REF!="Wysokie ryzyko",O$5&gt;=#REF!,O$5&lt;=#REF!+#REF!-1)</formula>
    </cfRule>
    <cfRule type="expression" dxfId="238" priority="43" stopIfTrue="1">
      <formula>AND(#REF!="Zgodnie z planem",O$5&gt;=#REF!,O$5&lt;=#REF!+#REF!-1)</formula>
    </cfRule>
    <cfRule type="expression" dxfId="237" priority="44" stopIfTrue="1">
      <formula>AND(#REF!="Średnie ryzyko",O$5&gt;=#REF!,O$5&lt;=#REF!+#REF!-1)</formula>
    </cfRule>
    <cfRule type="expression" dxfId="236" priority="45" stopIfTrue="1">
      <formula>AND(LEN(#REF!)=0,O$5&gt;=#REF!,O$5&lt;=#REF!+#REF!-1)</formula>
    </cfRule>
  </conditionalFormatting>
  <conditionalFormatting sqref="O20:S26">
    <cfRule type="expression" dxfId="235" priority="102">
      <formula>AND(TODAY()&gt;=O$5,TODAY()&lt;P$5)</formula>
    </cfRule>
    <cfRule type="expression" dxfId="234" priority="103" stopIfTrue="1">
      <formula>AND(#REF!="Niskie ryzyko",O$5&gt;=#REF!,O$5&lt;=#REF!+#REF!-1)</formula>
    </cfRule>
    <cfRule type="expression" dxfId="233" priority="104" stopIfTrue="1">
      <formula>AND(#REF!="Wysokie ryzyko",O$5&gt;=#REF!,O$5&lt;=#REF!+#REF!-1)</formula>
    </cfRule>
    <cfRule type="expression" dxfId="232" priority="105" stopIfTrue="1">
      <formula>AND(#REF!="Zgodnie z planem",O$5&gt;=#REF!,O$5&lt;=#REF!+#REF!-1)</formula>
    </cfRule>
    <cfRule type="expression" dxfId="231" priority="106" stopIfTrue="1">
      <formula>AND(#REF!="Średnie ryzyko",O$5&gt;=#REF!,O$5&lt;=#REF!+#REF!-1)</formula>
    </cfRule>
    <cfRule type="expression" dxfId="230" priority="107" stopIfTrue="1">
      <formula>AND(LEN(#REF!)=0,O$5&gt;=#REF!,O$5&lt;=#REF!+#REF!-1)</formula>
    </cfRule>
  </conditionalFormatting>
  <conditionalFormatting sqref="U9">
    <cfRule type="expression" dxfId="229" priority="68">
      <formula>AND(TODAY()&gt;=U$5,TODAY()&lt;V$5)</formula>
    </cfRule>
    <cfRule type="expression" dxfId="228" priority="69" stopIfTrue="1">
      <formula>AND(#REF!="Niskie ryzyko",U$5&gt;=#REF!,U$5&lt;=#REF!+#REF!-1)</formula>
    </cfRule>
    <cfRule type="expression" dxfId="227" priority="70" stopIfTrue="1">
      <formula>AND(#REF!="Wysokie ryzyko",U$5&gt;=#REF!,U$5&lt;=#REF!+#REF!-1)</formula>
    </cfRule>
    <cfRule type="expression" dxfId="226" priority="71" stopIfTrue="1">
      <formula>AND(#REF!="Zgodnie z planem",U$5&gt;=#REF!,U$5&lt;=#REF!+#REF!-1)</formula>
    </cfRule>
    <cfRule type="expression" dxfId="225" priority="72" stopIfTrue="1">
      <formula>AND(#REF!="Średnie ryzyko",U$5&gt;=#REF!,U$5&lt;=#REF!+#REF!-1)</formula>
    </cfRule>
    <cfRule type="expression" dxfId="224" priority="73" stopIfTrue="1">
      <formula>AND(LEN(#REF!)=0,U$5&gt;=#REF!,U$5&lt;=#REF!+#REF!-1)</formula>
    </cfRule>
  </conditionalFormatting>
  <conditionalFormatting sqref="U10">
    <cfRule type="expression" dxfId="223" priority="129">
      <formula>AND(TODAY()&gt;=O$5,TODAY()&lt;P$5)</formula>
    </cfRule>
    <cfRule type="expression" dxfId="222" priority="131" stopIfTrue="1">
      <formula>AND(#REF!="Niskie ryzyko",O$5&gt;=#REF!,O$5&lt;=#REF!+#REF!-1)</formula>
    </cfRule>
    <cfRule type="expression" dxfId="221" priority="132" stopIfTrue="1">
      <formula>AND(#REF!="Wysokie ryzyko",O$5&gt;=#REF!,O$5&lt;=#REF!+#REF!-1)</formula>
    </cfRule>
    <cfRule type="expression" dxfId="220" priority="133" stopIfTrue="1">
      <formula>AND(#REF!="Zgodnie z planem",O$5&gt;=#REF!,O$5&lt;=#REF!+#REF!-1)</formula>
    </cfRule>
    <cfRule type="expression" dxfId="219" priority="134" stopIfTrue="1">
      <formula>AND(#REF!="Średnie ryzyko",O$5&gt;=#REF!,O$5&lt;=#REF!+#REF!-1)</formula>
    </cfRule>
    <cfRule type="expression" dxfId="218" priority="135" stopIfTrue="1">
      <formula>AND(LEN(#REF!)=0,O$5&gt;=#REF!,O$5&lt;=#REF!+#REF!-1)</formula>
    </cfRule>
  </conditionalFormatting>
  <conditionalFormatting sqref="U23:U24">
    <cfRule type="expression" dxfId="217" priority="164">
      <formula>AND(TODAY()&gt;=U$5,TODAY()&lt;V$5)</formula>
    </cfRule>
    <cfRule type="expression" dxfId="216" priority="165" stopIfTrue="1">
      <formula>AND(#REF!="Niskie ryzyko",U$5&gt;=#REF!,U$5&lt;=#REF!+#REF!-1)</formula>
    </cfRule>
    <cfRule type="expression" dxfId="215" priority="166" stopIfTrue="1">
      <formula>AND(#REF!="Wysokie ryzyko",U$5&gt;=#REF!,U$5&lt;=#REF!+#REF!-1)</formula>
    </cfRule>
    <cfRule type="expression" dxfId="214" priority="167" stopIfTrue="1">
      <formula>AND(#REF!="Zgodnie z planem",U$5&gt;=#REF!,U$5&lt;=#REF!+#REF!-1)</formula>
    </cfRule>
    <cfRule type="expression" dxfId="213" priority="168" stopIfTrue="1">
      <formula>AND(#REF!="Średnie ryzyko",U$5&gt;=#REF!,U$5&lt;=#REF!+#REF!-1)</formula>
    </cfRule>
    <cfRule type="expression" dxfId="212" priority="169" stopIfTrue="1">
      <formula>AND(LEN(#REF!)=0,U$5&gt;=#REF!,U$5&lt;=#REF!+#REF!-1)</formula>
    </cfRule>
  </conditionalFormatting>
  <conditionalFormatting sqref="U29">
    <cfRule type="expression" dxfId="211" priority="33">
      <formula>AND(TODAY()&gt;=U$5,TODAY()&lt;V$5)</formula>
    </cfRule>
    <cfRule type="expression" dxfId="210" priority="34" stopIfTrue="1">
      <formula>AND(#REF!="Niskie ryzyko",U$5&gt;=#REF!,U$5&lt;=#REF!+#REF!-1)</formula>
    </cfRule>
    <cfRule type="expression" dxfId="209" priority="35" stopIfTrue="1">
      <formula>AND(#REF!="Wysokie ryzyko",U$5&gt;=#REF!,U$5&lt;=#REF!+#REF!-1)</formula>
    </cfRule>
    <cfRule type="expression" dxfId="208" priority="36" stopIfTrue="1">
      <formula>AND(#REF!="Zgodnie z planem",U$5&gt;=#REF!,U$5&lt;=#REF!+#REF!-1)</formula>
    </cfRule>
    <cfRule type="expression" dxfId="207" priority="37" stopIfTrue="1">
      <formula>AND(#REF!="Średnie ryzyko",U$5&gt;=#REF!,U$5&lt;=#REF!+#REF!-1)</formula>
    </cfRule>
    <cfRule type="expression" dxfId="206" priority="38" stopIfTrue="1">
      <formula>AND(LEN(#REF!)=0,U$5&gt;=#REF!,U$5&lt;=#REF!+#REF!-1)</formula>
    </cfRule>
  </conditionalFormatting>
  <conditionalFormatting sqref="AA9">
    <cfRule type="expression" dxfId="205" priority="61">
      <formula>AND(TODAY()&gt;=AA$5,TODAY()&lt;AB$5)</formula>
    </cfRule>
    <cfRule type="expression" dxfId="204" priority="62" stopIfTrue="1">
      <formula>AND(#REF!="Niskie ryzyko",AA$5&gt;=#REF!,AA$5&lt;=#REF!+#REF!-1)</formula>
    </cfRule>
    <cfRule type="expression" dxfId="203" priority="63" stopIfTrue="1">
      <formula>AND(#REF!="Wysokie ryzyko",AA$5&gt;=#REF!,AA$5&lt;=#REF!+#REF!-1)</formula>
    </cfRule>
    <cfRule type="expression" dxfId="202" priority="64" stopIfTrue="1">
      <formula>AND(#REF!="Zgodnie z planem",AA$5&gt;=#REF!,AA$5&lt;=#REF!+#REF!-1)</formula>
    </cfRule>
    <cfRule type="expression" dxfId="201" priority="65" stopIfTrue="1">
      <formula>AND(#REF!="Średnie ryzyko",AA$5&gt;=#REF!,AA$5&lt;=#REF!+#REF!-1)</formula>
    </cfRule>
    <cfRule type="expression" dxfId="200" priority="66" stopIfTrue="1">
      <formula>AND(LEN(#REF!)=0,AA$5&gt;=#REF!,AA$5&lt;=#REF!+#REF!-1)</formula>
    </cfRule>
  </conditionalFormatting>
  <conditionalFormatting sqref="AA18">
    <cfRule type="expression" dxfId="199" priority="289">
      <formula>AND(TODAY()&gt;=O$5,TODAY()&lt;P$5)</formula>
    </cfRule>
    <cfRule type="expression" dxfId="198" priority="290" stopIfTrue="1">
      <formula>AND(#REF!="Niskie ryzyko",O$5&gt;=#REF!,O$5&lt;=#REF!+#REF!-1)</formula>
    </cfRule>
    <cfRule type="expression" dxfId="197" priority="291" stopIfTrue="1">
      <formula>AND(#REF!="Wysokie ryzyko",O$5&gt;=#REF!,O$5&lt;=#REF!+#REF!-1)</formula>
    </cfRule>
    <cfRule type="expression" dxfId="196" priority="292" stopIfTrue="1">
      <formula>AND(#REF!="Zgodnie z planem",O$5&gt;=#REF!,O$5&lt;=#REF!+#REF!-1)</formula>
    </cfRule>
    <cfRule type="expression" dxfId="195" priority="293" stopIfTrue="1">
      <formula>AND(#REF!="Średnie ryzyko",O$5&gt;=#REF!,O$5&lt;=#REF!+#REF!-1)</formula>
    </cfRule>
    <cfRule type="expression" dxfId="194" priority="294" stopIfTrue="1">
      <formula>AND(LEN(#REF!)=0,O$5&gt;=#REF!,O$5&lt;=#REF!+#REF!-1)</formula>
    </cfRule>
  </conditionalFormatting>
  <conditionalFormatting sqref="AA29:AA30">
    <cfRule type="expression" dxfId="193" priority="232">
      <formula>AND(TODAY()&gt;=AA$5,TODAY()&lt;AB$5)</formula>
    </cfRule>
    <cfRule type="expression" dxfId="192" priority="233" stopIfTrue="1">
      <formula>AND(#REF!="Niskie ryzyko",AA$5&gt;=#REF!,AA$5&lt;=#REF!+#REF!-1)</formula>
    </cfRule>
    <cfRule type="expression" dxfId="191" priority="234" stopIfTrue="1">
      <formula>AND(#REF!="Wysokie ryzyko",AA$5&gt;=#REF!,AA$5&lt;=#REF!+#REF!-1)</formula>
    </cfRule>
    <cfRule type="expression" dxfId="190" priority="235" stopIfTrue="1">
      <formula>AND(#REF!="Zgodnie z planem",AA$5&gt;=#REF!,AA$5&lt;=#REF!+#REF!-1)</formula>
    </cfRule>
    <cfRule type="expression" dxfId="189" priority="236" stopIfTrue="1">
      <formula>AND(#REF!="Średnie ryzyko",AA$5&gt;=#REF!,AA$5&lt;=#REF!+#REF!-1)</formula>
    </cfRule>
    <cfRule type="expression" dxfId="188" priority="237" stopIfTrue="1">
      <formula>AND(LEN(#REF!)=0,AA$5&gt;=#REF!,AA$5&lt;=#REF!+#REF!-1)</formula>
    </cfRule>
  </conditionalFormatting>
  <conditionalFormatting sqref="AA23:AE23">
    <cfRule type="expression" dxfId="187" priority="82">
      <formula>AND(TODAY()&gt;=AA$5,TODAY()&lt;AB$5)</formula>
    </cfRule>
    <cfRule type="expression" dxfId="186" priority="83" stopIfTrue="1">
      <formula>AND(#REF!="Niskie ryzyko",AA$5&gt;=#REF!,AA$5&lt;=#REF!+#REF!-1)</formula>
    </cfRule>
    <cfRule type="expression" dxfId="185" priority="84" stopIfTrue="1">
      <formula>AND(#REF!="Wysokie ryzyko",AA$5&gt;=#REF!,AA$5&lt;=#REF!+#REF!-1)</formula>
    </cfRule>
    <cfRule type="expression" dxfId="184" priority="85" stopIfTrue="1">
      <formula>AND(#REF!="Zgodnie z planem",AA$5&gt;=#REF!,AA$5&lt;=#REF!+#REF!-1)</formula>
    </cfRule>
    <cfRule type="expression" dxfId="183" priority="86" stopIfTrue="1">
      <formula>AND(#REF!="Średnie ryzyko",AA$5&gt;=#REF!,AA$5&lt;=#REF!+#REF!-1)</formula>
    </cfRule>
    <cfRule type="expression" dxfId="182" priority="87" stopIfTrue="1">
      <formula>AND(LEN(#REF!)=0,AA$5&gt;=#REF!,AA$5&lt;=#REF!+#REF!-1)</formula>
    </cfRule>
  </conditionalFormatting>
  <conditionalFormatting sqref="AG9">
    <cfRule type="expression" dxfId="181" priority="54">
      <formula>AND(TODAY()&gt;=AG$5,TODAY()&lt;AH$5)</formula>
    </cfRule>
    <cfRule type="expression" dxfId="180" priority="55" stopIfTrue="1">
      <formula>AND(#REF!="Niskie ryzyko",AG$5&gt;=#REF!,AG$5&lt;=#REF!+#REF!-1)</formula>
    </cfRule>
    <cfRule type="expression" dxfId="179" priority="56" stopIfTrue="1">
      <formula>AND(#REF!="Wysokie ryzyko",AG$5&gt;=#REF!,AG$5&lt;=#REF!+#REF!-1)</formula>
    </cfRule>
    <cfRule type="expression" dxfId="178" priority="57" stopIfTrue="1">
      <formula>AND(#REF!="Zgodnie z planem",AG$5&gt;=#REF!,AG$5&lt;=#REF!+#REF!-1)</formula>
    </cfRule>
    <cfRule type="expression" dxfId="177" priority="58" stopIfTrue="1">
      <formula>AND(#REF!="Średnie ryzyko",AG$5&gt;=#REF!,AG$5&lt;=#REF!+#REF!-1)</formula>
    </cfRule>
    <cfRule type="expression" dxfId="176" priority="59" stopIfTrue="1">
      <formula>AND(LEN(#REF!)=0,AG$5&gt;=#REF!,AG$5&lt;=#REF!+#REF!-1)</formula>
    </cfRule>
  </conditionalFormatting>
  <conditionalFormatting sqref="AG10">
    <cfRule type="expression" dxfId="175" priority="122">
      <formula>AND(TODAY()&gt;=AA$5,TODAY()&lt;AB$5)</formula>
    </cfRule>
    <cfRule type="expression" dxfId="174" priority="124" stopIfTrue="1">
      <formula>AND(#REF!="Niskie ryzyko",AA$5&gt;=#REF!,AA$5&lt;=#REF!+#REF!-1)</formula>
    </cfRule>
    <cfRule type="expression" dxfId="173" priority="125" stopIfTrue="1">
      <formula>AND(#REF!="Wysokie ryzyko",AA$5&gt;=#REF!,AA$5&lt;=#REF!+#REF!-1)</formula>
    </cfRule>
    <cfRule type="expression" dxfId="172" priority="126" stopIfTrue="1">
      <formula>AND(#REF!="Zgodnie z planem",AA$5&gt;=#REF!,AA$5&lt;=#REF!+#REF!-1)</formula>
    </cfRule>
    <cfRule type="expression" dxfId="171" priority="127" stopIfTrue="1">
      <formula>AND(#REF!="Średnie ryzyko",AA$5&gt;=#REF!,AA$5&lt;=#REF!+#REF!-1)</formula>
    </cfRule>
    <cfRule type="expression" dxfId="170" priority="128" stopIfTrue="1">
      <formula>AND(LEN(#REF!)=0,AA$5&gt;=#REF!,AA$5&lt;=#REF!+#REF!-1)</formula>
    </cfRule>
  </conditionalFormatting>
  <conditionalFormatting sqref="AG26">
    <cfRule type="expression" dxfId="169" priority="364">
      <formula>AND(TODAY()&gt;=U$5,TODAY()&lt;V$5)</formula>
    </cfRule>
    <cfRule type="expression" dxfId="168" priority="365" stopIfTrue="1">
      <formula>AND(#REF!="Niskie ryzyko",U$5&gt;=#REF!,U$5&lt;=#REF!+#REF!-1)</formula>
    </cfRule>
    <cfRule type="expression" dxfId="167" priority="366" stopIfTrue="1">
      <formula>AND(#REF!="Wysokie ryzyko",U$5&gt;=#REF!,U$5&lt;=#REF!+#REF!-1)</formula>
    </cfRule>
    <cfRule type="expression" dxfId="166" priority="367" stopIfTrue="1">
      <formula>AND(#REF!="Zgodnie z planem",U$5&gt;=#REF!,U$5&lt;=#REF!+#REF!-1)</formula>
    </cfRule>
    <cfRule type="expression" dxfId="165" priority="368" stopIfTrue="1">
      <formula>AND(#REF!="Średnie ryzyko",U$5&gt;=#REF!,U$5&lt;=#REF!+#REF!-1)</formula>
    </cfRule>
    <cfRule type="expression" dxfId="164" priority="369" stopIfTrue="1">
      <formula>AND(LEN(#REF!)=0,U$5&gt;=#REF!,U$5&lt;=#REF!+#REF!-1)</formula>
    </cfRule>
  </conditionalFormatting>
  <conditionalFormatting sqref="AG28:AG30">
    <cfRule type="expression" dxfId="163" priority="22">
      <formula>AND(TODAY()&gt;=AG$5,TODAY()&lt;AH$5)</formula>
    </cfRule>
    <cfRule type="expression" dxfId="162" priority="23" stopIfTrue="1">
      <formula>AND(#REF!="Niskie ryzyko",AG$5&gt;=#REF!,AG$5&lt;=#REF!+#REF!-1)</formula>
    </cfRule>
    <cfRule type="expression" dxfId="161" priority="24" stopIfTrue="1">
      <formula>AND(#REF!="Wysokie ryzyko",AG$5&gt;=#REF!,AG$5&lt;=#REF!+#REF!-1)</formula>
    </cfRule>
    <cfRule type="expression" dxfId="160" priority="25" stopIfTrue="1">
      <formula>AND(#REF!="Zgodnie z planem",AG$5&gt;=#REF!,AG$5&lt;=#REF!+#REF!-1)</formula>
    </cfRule>
    <cfRule type="expression" dxfId="159" priority="26" stopIfTrue="1">
      <formula>AND(#REF!="Średnie ryzyko",AG$5&gt;=#REF!,AG$5&lt;=#REF!+#REF!-1)</formula>
    </cfRule>
    <cfRule type="expression" dxfId="158" priority="27" stopIfTrue="1">
      <formula>AND(LEN(#REF!)=0,AG$5&gt;=#REF!,AG$5&lt;=#REF!+#REF!-1)</formula>
    </cfRule>
  </conditionalFormatting>
  <conditionalFormatting sqref="AG34">
    <cfRule type="expression" dxfId="157" priority="136">
      <formula>AND(TODAY()&gt;=AG$5,TODAY()&lt;AH$5)</formula>
    </cfRule>
    <cfRule type="expression" dxfId="156" priority="137" stopIfTrue="1">
      <formula>AND(#REF!="Niskie ryzyko",AG$5&gt;=#REF!,AG$5&lt;=#REF!+#REF!-1)</formula>
    </cfRule>
    <cfRule type="expression" dxfId="155" priority="138" stopIfTrue="1">
      <formula>AND(#REF!="Wysokie ryzyko",AG$5&gt;=#REF!,AG$5&lt;=#REF!+#REF!-1)</formula>
    </cfRule>
    <cfRule type="expression" dxfId="154" priority="139" stopIfTrue="1">
      <formula>AND(#REF!="Zgodnie z planem",AG$5&gt;=#REF!,AG$5&lt;=#REF!+#REF!-1)</formula>
    </cfRule>
    <cfRule type="expression" dxfId="153" priority="140" stopIfTrue="1">
      <formula>AND(#REF!="Średnie ryzyko",AG$5&gt;=#REF!,AG$5&lt;=#REF!+#REF!-1)</formula>
    </cfRule>
    <cfRule type="expression" dxfId="152" priority="141" stopIfTrue="1">
      <formula>AND(LEN(#REF!)=0,AG$5&gt;=#REF!,AG$5&lt;=#REF!+#REF!-1)</formula>
    </cfRule>
  </conditionalFormatting>
  <conditionalFormatting sqref="AM15 AM20 AM28 C23">
    <cfRule type="expression" dxfId="151" priority="278">
      <formula>AND(TODAY()&gt;=I$5,TODAY()&lt;J$5)</formula>
    </cfRule>
  </conditionalFormatting>
  <conditionalFormatting sqref="AM15">
    <cfRule type="expression" dxfId="150" priority="370" stopIfTrue="1">
      <formula>AND(#REF!="Niskie ryzyko",AS$5&gt;=#REF!,AS$5&lt;=#REF!+#REF!-1)</formula>
    </cfRule>
    <cfRule type="expression" dxfId="149" priority="371" stopIfTrue="1">
      <formula>AND(#REF!="Wysokie ryzyko",AS$5&gt;=#REF!,AS$5&lt;=#REF!+#REF!-1)</formula>
    </cfRule>
    <cfRule type="expression" dxfId="148" priority="372" stopIfTrue="1">
      <formula>AND(#REF!="Zgodnie z planem",AS$5&gt;=#REF!,AS$5&lt;=#REF!+#REF!-1)</formula>
    </cfRule>
    <cfRule type="expression" dxfId="147" priority="373" stopIfTrue="1">
      <formula>AND(#REF!="Średnie ryzyko",AS$5&gt;=#REF!,AS$5&lt;=#REF!+#REF!-1)</formula>
    </cfRule>
    <cfRule type="expression" dxfId="146" priority="374" stopIfTrue="1">
      <formula>AND(LEN(#REF!)=0,AS$5&gt;=#REF!,AS$5&lt;=#REF!+#REF!-1)</formula>
    </cfRule>
  </conditionalFormatting>
  <conditionalFormatting sqref="AM20">
    <cfRule type="expression" dxfId="145" priority="238" stopIfTrue="1">
      <formula>AND(#REF!="Niskie ryzyko",AS$5&gt;=#REF!,AS$5&lt;=#REF!+#REF!-1)</formula>
    </cfRule>
    <cfRule type="expression" dxfId="144" priority="239" stopIfTrue="1">
      <formula>AND(#REF!="Wysokie ryzyko",AS$5&gt;=#REF!,AS$5&lt;=#REF!+#REF!-1)</formula>
    </cfRule>
    <cfRule type="expression" dxfId="143" priority="240" stopIfTrue="1">
      <formula>AND(#REF!="Zgodnie z planem",AS$5&gt;=#REF!,AS$5&lt;=#REF!+#REF!-1)</formula>
    </cfRule>
    <cfRule type="expression" dxfId="142" priority="241" stopIfTrue="1">
      <formula>AND(#REF!="Średnie ryzyko",AS$5&gt;=#REF!,AS$5&lt;=#REF!+#REF!-1)</formula>
    </cfRule>
    <cfRule type="expression" dxfId="141" priority="242" stopIfTrue="1">
      <formula>AND(LEN(#REF!)=0,AS$5&gt;=#REF!,AS$5&lt;=#REF!+#REF!-1)</formula>
    </cfRule>
  </conditionalFormatting>
  <conditionalFormatting sqref="AM24">
    <cfRule type="expression" dxfId="140" priority="311">
      <formula>AND(TODAY()&gt;=BE$5,TODAY()&lt;BF$5)</formula>
    </cfRule>
    <cfRule type="expression" dxfId="139" priority="312" stopIfTrue="1">
      <formula>AND(#REF!="Niskie ryzyko",BE$5&gt;=#REF!,BE$5&lt;=#REF!+#REF!-1)</formula>
    </cfRule>
    <cfRule type="expression" dxfId="138" priority="313" stopIfTrue="1">
      <formula>AND(#REF!="Wysokie ryzyko",BE$5&gt;=#REF!,BE$5&lt;=#REF!+#REF!-1)</formula>
    </cfRule>
    <cfRule type="expression" dxfId="137" priority="314" stopIfTrue="1">
      <formula>AND(#REF!="Zgodnie z planem",BE$5&gt;=#REF!,BE$5&lt;=#REF!+#REF!-1)</formula>
    </cfRule>
    <cfRule type="expression" dxfId="136" priority="315" stopIfTrue="1">
      <formula>AND(#REF!="Średnie ryzyko",BE$5&gt;=#REF!,BE$5&lt;=#REF!+#REF!-1)</formula>
    </cfRule>
    <cfRule type="expression" dxfId="135" priority="316" stopIfTrue="1">
      <formula>AND(LEN(#REF!)=0,BE$5&gt;=#REF!,BE$5&lt;=#REF!+#REF!-1)</formula>
    </cfRule>
  </conditionalFormatting>
  <conditionalFormatting sqref="AM29:AM30">
    <cfRule type="expression" dxfId="134" priority="15">
      <formula>AND(TODAY()&gt;=AM$5,TODAY()&lt;AN$5)</formula>
    </cfRule>
    <cfRule type="expression" dxfId="133" priority="16" stopIfTrue="1">
      <formula>AND(#REF!="Niskie ryzyko",AM$5&gt;=#REF!,AM$5&lt;=#REF!+#REF!-1)</formula>
    </cfRule>
    <cfRule type="expression" dxfId="132" priority="17" stopIfTrue="1">
      <formula>AND(#REF!="Wysokie ryzyko",AM$5&gt;=#REF!,AM$5&lt;=#REF!+#REF!-1)</formula>
    </cfRule>
    <cfRule type="expression" dxfId="131" priority="18" stopIfTrue="1">
      <formula>AND(#REF!="Zgodnie z planem",AM$5&gt;=#REF!,AM$5&lt;=#REF!+#REF!-1)</formula>
    </cfRule>
    <cfRule type="expression" dxfId="130" priority="19" stopIfTrue="1">
      <formula>AND(#REF!="Średnie ryzyko",AM$5&gt;=#REF!,AM$5&lt;=#REF!+#REF!-1)</formula>
    </cfRule>
    <cfRule type="expression" dxfId="129" priority="20" stopIfTrue="1">
      <formula>AND(LEN(#REF!)=0,AM$5&gt;=#REF!,AM$5&lt;=#REF!+#REF!-1)</formula>
    </cfRule>
  </conditionalFormatting>
  <conditionalFormatting sqref="AM31">
    <cfRule type="expression" dxfId="128" priority="199" stopIfTrue="1">
      <formula>AND(#REF!="Niskie ryzyko",AG$5&gt;=#REF!,AG$5&lt;=#REF!+#REF!-1)</formula>
    </cfRule>
    <cfRule type="expression" dxfId="127" priority="200" stopIfTrue="1">
      <formula>AND(#REF!="Wysokie ryzyko",AG$5&gt;=#REF!,AG$5&lt;=#REF!+#REF!-1)</formula>
    </cfRule>
    <cfRule type="expression" dxfId="126" priority="201" stopIfTrue="1">
      <formula>AND(#REF!="Zgodnie z planem",AG$5&gt;=#REF!,AG$5&lt;=#REF!+#REF!-1)</formula>
    </cfRule>
    <cfRule type="expression" dxfId="125" priority="202" stopIfTrue="1">
      <formula>AND(#REF!="Średnie ryzyko",AG$5&gt;=#REF!,AG$5&lt;=#REF!+#REF!-1)</formula>
    </cfRule>
    <cfRule type="expression" dxfId="124" priority="203" stopIfTrue="1">
      <formula>AND(LEN(#REF!)=0,AG$5&gt;=#REF!,AG$5&lt;=#REF!+#REF!-1)</formula>
    </cfRule>
    <cfRule type="expression" dxfId="123" priority="204">
      <formula>AND(TODAY()&gt;=AG$5,TODAY()&lt;AH$5)</formula>
    </cfRule>
    <cfRule type="expression" dxfId="122" priority="325">
      <formula>AND(TODAY()&gt;=U$5,TODAY()&lt;V$5)</formula>
    </cfRule>
    <cfRule type="expression" dxfId="121" priority="326" stopIfTrue="1">
      <formula>AND(#REF!="Niskie ryzyko",U$5&gt;=#REF!,U$5&lt;=#REF!+#REF!-1)</formula>
    </cfRule>
    <cfRule type="expression" dxfId="120" priority="327" stopIfTrue="1">
      <formula>AND(#REF!="Wysokie ryzyko",U$5&gt;=#REF!,U$5&lt;=#REF!+#REF!-1)</formula>
    </cfRule>
    <cfRule type="expression" dxfId="119" priority="328" stopIfTrue="1">
      <formula>AND(#REF!="Zgodnie z planem",U$5&gt;=#REF!,U$5&lt;=#REF!+#REF!-1)</formula>
    </cfRule>
    <cfRule type="expression" dxfId="118" priority="329" stopIfTrue="1">
      <formula>AND(#REF!="Średnie ryzyko",U$5&gt;=#REF!,U$5&lt;=#REF!+#REF!-1)</formula>
    </cfRule>
    <cfRule type="expression" dxfId="117" priority="330" stopIfTrue="1">
      <formula>AND(LEN(#REF!)=0,U$5&gt;=#REF!,U$5&lt;=#REF!+#REF!-1)</formula>
    </cfRule>
  </conditionalFormatting>
  <conditionalFormatting sqref="AM34">
    <cfRule type="expression" dxfId="116" priority="143">
      <formula>AND(TODAY()&gt;=AM$5,TODAY()&lt;AN$5)</formula>
    </cfRule>
    <cfRule type="expression" dxfId="115" priority="144" stopIfTrue="1">
      <formula>AND(#REF!="Niskie ryzyko",AM$5&gt;=#REF!,AM$5&lt;=#REF!+#REF!-1)</formula>
    </cfRule>
    <cfRule type="expression" dxfId="114" priority="145" stopIfTrue="1">
      <formula>AND(#REF!="Wysokie ryzyko",AM$5&gt;=#REF!,AM$5&lt;=#REF!+#REF!-1)</formula>
    </cfRule>
    <cfRule type="expression" dxfId="113" priority="146" stopIfTrue="1">
      <formula>AND(#REF!="Zgodnie z planem",AM$5&gt;=#REF!,AM$5&lt;=#REF!+#REF!-1)</formula>
    </cfRule>
    <cfRule type="expression" dxfId="112" priority="147" stopIfTrue="1">
      <formula>AND(#REF!="Średnie ryzyko",AM$5&gt;=#REF!,AM$5&lt;=#REF!+#REF!-1)</formula>
    </cfRule>
    <cfRule type="expression" dxfId="111" priority="148" stopIfTrue="1">
      <formula>AND(LEN(#REF!)=0,AM$5&gt;=#REF!,AM$5&lt;=#REF!+#REF!-1)</formula>
    </cfRule>
  </conditionalFormatting>
  <conditionalFormatting sqref="AM16:AQ20 C9 O9:O10 C11:C12 AY12 U12:U13 AG14 AS14 O14:O15 AM14:AM15 AS16:AW19 AA18 I20:M22 AG21:AG23 C24 AS24 AY24 BE25:BI28 AS26 AY26:AY27 AM26:AQ28 C29:C30">
    <cfRule type="expression" dxfId="110" priority="243">
      <formula>AND(TODAY()&gt;=C$5,TODAY()&lt;D$5)</formula>
    </cfRule>
  </conditionalFormatting>
  <conditionalFormatting sqref="AM23:AQ24">
    <cfRule type="expression" dxfId="109" priority="75">
      <formula>AND(TODAY()&gt;=AM$5,TODAY()&lt;AN$5)</formula>
    </cfRule>
    <cfRule type="expression" dxfId="108" priority="76" stopIfTrue="1">
      <formula>AND(#REF!="Niskie ryzyko",AM$5&gt;=#REF!,AM$5&lt;=#REF!+#REF!-1)</formula>
    </cfRule>
    <cfRule type="expression" dxfId="107" priority="77" stopIfTrue="1">
      <formula>AND(#REF!="Wysokie ryzyko",AM$5&gt;=#REF!,AM$5&lt;=#REF!+#REF!-1)</formula>
    </cfRule>
    <cfRule type="expression" dxfId="106" priority="78" stopIfTrue="1">
      <formula>AND(#REF!="Zgodnie z planem",AM$5&gt;=#REF!,AM$5&lt;=#REF!+#REF!-1)</formula>
    </cfRule>
    <cfRule type="expression" dxfId="105" priority="79" stopIfTrue="1">
      <formula>AND(#REF!="Średnie ryzyko",AM$5&gt;=#REF!,AM$5&lt;=#REF!+#REF!-1)</formula>
    </cfRule>
    <cfRule type="expression" dxfId="104" priority="80" stopIfTrue="1">
      <formula>AND(LEN(#REF!)=0,AM$5&gt;=#REF!,AM$5&lt;=#REF!+#REF!-1)</formula>
    </cfRule>
  </conditionalFormatting>
  <conditionalFormatting sqref="AS10">
    <cfRule type="expression" dxfId="103" priority="115">
      <formula>AND(TODAY()&gt;=AM$5,TODAY()&lt;AN$5)</formula>
    </cfRule>
    <cfRule type="expression" dxfId="102" priority="117" stopIfTrue="1">
      <formula>AND(#REF!="Niskie ryzyko",AM$5&gt;=#REF!,AM$5&lt;=#REF!+#REF!-1)</formula>
    </cfRule>
    <cfRule type="expression" dxfId="101" priority="118" stopIfTrue="1">
      <formula>AND(#REF!="Wysokie ryzyko",AM$5&gt;=#REF!,AM$5&lt;=#REF!+#REF!-1)</formula>
    </cfRule>
    <cfRule type="expression" dxfId="100" priority="119" stopIfTrue="1">
      <formula>AND(#REF!="Zgodnie z planem",AM$5&gt;=#REF!,AM$5&lt;=#REF!+#REF!-1)</formula>
    </cfRule>
    <cfRule type="expression" dxfId="99" priority="120" stopIfTrue="1">
      <formula>AND(#REF!="Średnie ryzyko",AM$5&gt;=#REF!,AM$5&lt;=#REF!+#REF!-1)</formula>
    </cfRule>
    <cfRule type="expression" dxfId="98" priority="121" stopIfTrue="1">
      <formula>AND(LEN(#REF!)=0,AM$5&gt;=#REF!,AM$5&lt;=#REF!+#REF!-1)</formula>
    </cfRule>
  </conditionalFormatting>
  <conditionalFormatting sqref="AS20">
    <cfRule type="expression" dxfId="97" priority="89">
      <formula>AND(TODAY()&gt;=AS$5,TODAY()&lt;AT$5)</formula>
    </cfRule>
    <cfRule type="expression" dxfId="96" priority="90" stopIfTrue="1">
      <formula>AND(#REF!="Niskie ryzyko",AS$5&gt;=#REF!,AS$5&lt;=#REF!+#REF!-1)</formula>
    </cfRule>
    <cfRule type="expression" dxfId="95" priority="91" stopIfTrue="1">
      <formula>AND(#REF!="Wysokie ryzyko",AS$5&gt;=#REF!,AS$5&lt;=#REF!+#REF!-1)</formula>
    </cfRule>
    <cfRule type="expression" dxfId="94" priority="92" stopIfTrue="1">
      <formula>AND(#REF!="Zgodnie z planem",AS$5&gt;=#REF!,AS$5&lt;=#REF!+#REF!-1)</formula>
    </cfRule>
    <cfRule type="expression" dxfId="93" priority="93" stopIfTrue="1">
      <formula>AND(#REF!="Średnie ryzyko",AS$5&gt;=#REF!,AS$5&lt;=#REF!+#REF!-1)</formula>
    </cfRule>
    <cfRule type="expression" dxfId="92" priority="94" stopIfTrue="1">
      <formula>AND(LEN(#REF!)=0,AS$5&gt;=#REF!,AS$5&lt;=#REF!+#REF!-1)</formula>
    </cfRule>
    <cfRule type="expression" dxfId="91" priority="95">
      <formula>AND(TODAY()&gt;=AY$5,TODAY()&lt;AZ$5)</formula>
    </cfRule>
    <cfRule type="expression" dxfId="90" priority="96" stopIfTrue="1">
      <formula>AND(#REF!="Niskie ryzyko",AY$5&gt;=#REF!,AY$5&lt;=#REF!+#REF!-1)</formula>
    </cfRule>
    <cfRule type="expression" dxfId="89" priority="97" stopIfTrue="1">
      <formula>AND(#REF!="Wysokie ryzyko",AY$5&gt;=#REF!,AY$5&lt;=#REF!+#REF!-1)</formula>
    </cfRule>
    <cfRule type="expression" dxfId="88" priority="98" stopIfTrue="1">
      <formula>AND(#REF!="Zgodnie z planem",AY$5&gt;=#REF!,AY$5&lt;=#REF!+#REF!-1)</formula>
    </cfRule>
    <cfRule type="expression" dxfId="87" priority="99" stopIfTrue="1">
      <formula>AND(#REF!="Średnie ryzyko",AY$5&gt;=#REF!,AY$5&lt;=#REF!+#REF!-1)</formula>
    </cfRule>
    <cfRule type="expression" dxfId="86" priority="100" stopIfTrue="1">
      <formula>AND(LEN(#REF!)=0,AY$5&gt;=#REF!,AY$5&lt;=#REF!+#REF!-1)</formula>
    </cfRule>
  </conditionalFormatting>
  <conditionalFormatting sqref="AS21">
    <cfRule type="expression" dxfId="85" priority="295">
      <formula>AND(TODAY()&gt;=O$5,TODAY()&lt;P$5)</formula>
    </cfRule>
    <cfRule type="expression" dxfId="84" priority="342" stopIfTrue="1">
      <formula>AND(#REF!="Niskie ryzyko",O$5&gt;=#REF!,O$5&lt;=#REF!+#REF!-1)</formula>
    </cfRule>
    <cfRule type="expression" dxfId="83" priority="343" stopIfTrue="1">
      <formula>AND(#REF!="Wysokie ryzyko",O$5&gt;=#REF!,O$5&lt;=#REF!+#REF!-1)</formula>
    </cfRule>
    <cfRule type="expression" dxfId="82" priority="344" stopIfTrue="1">
      <formula>AND(#REF!="Zgodnie z planem",O$5&gt;=#REF!,O$5&lt;=#REF!+#REF!-1)</formula>
    </cfRule>
    <cfRule type="expression" dxfId="81" priority="345" stopIfTrue="1">
      <formula>AND(#REF!="Średnie ryzyko",O$5&gt;=#REF!,O$5&lt;=#REF!+#REF!-1)</formula>
    </cfRule>
    <cfRule type="expression" dxfId="80" priority="346" stopIfTrue="1">
      <formula>AND(LEN(#REF!)=0,O$5&gt;=#REF!,O$5&lt;=#REF!+#REF!-1)</formula>
    </cfRule>
  </conditionalFormatting>
  <conditionalFormatting sqref="AS29:AS30">
    <cfRule type="expression" dxfId="79" priority="8">
      <formula>AND(TODAY()&gt;=AS$5,TODAY()&lt;AT$5)</formula>
    </cfRule>
    <cfRule type="expression" dxfId="78" priority="9" stopIfTrue="1">
      <formula>AND(#REF!="Niskie ryzyko",AS$5&gt;=#REF!,AS$5&lt;=#REF!+#REF!-1)</formula>
    </cfRule>
    <cfRule type="expression" dxfId="77" priority="10" stopIfTrue="1">
      <formula>AND(#REF!="Wysokie ryzyko",AS$5&gt;=#REF!,AS$5&lt;=#REF!+#REF!-1)</formula>
    </cfRule>
    <cfRule type="expression" dxfId="76" priority="11" stopIfTrue="1">
      <formula>AND(#REF!="Zgodnie z planem",AS$5&gt;=#REF!,AS$5&lt;=#REF!+#REF!-1)</formula>
    </cfRule>
    <cfRule type="expression" dxfId="75" priority="12" stopIfTrue="1">
      <formula>AND(#REF!="Średnie ryzyko",AS$5&gt;=#REF!,AS$5&lt;=#REF!+#REF!-1)</formula>
    </cfRule>
    <cfRule type="expression" dxfId="74" priority="13" stopIfTrue="1">
      <formula>AND(LEN(#REF!)=0,AS$5&gt;=#REF!,AS$5&lt;=#REF!+#REF!-1)</formula>
    </cfRule>
  </conditionalFormatting>
  <conditionalFormatting sqref="AS31">
    <cfRule type="expression" dxfId="73" priority="217" stopIfTrue="1">
      <formula>AND(#REF!="Niskie ryzyko",AM$5&gt;=#REF!,AM$5&lt;=#REF!+#REF!-1)</formula>
    </cfRule>
    <cfRule type="expression" dxfId="72" priority="218" stopIfTrue="1">
      <formula>AND(#REF!="Wysokie ryzyko",AM$5&gt;=#REF!,AM$5&lt;=#REF!+#REF!-1)</formula>
    </cfRule>
    <cfRule type="expression" dxfId="71" priority="219" stopIfTrue="1">
      <formula>AND(#REF!="Zgodnie z planem",AM$5&gt;=#REF!,AM$5&lt;=#REF!+#REF!-1)</formula>
    </cfRule>
    <cfRule type="expression" dxfId="70" priority="220" stopIfTrue="1">
      <formula>AND(#REF!="Średnie ryzyko",AM$5&gt;=#REF!,AM$5&lt;=#REF!+#REF!-1)</formula>
    </cfRule>
    <cfRule type="expression" dxfId="69" priority="221" stopIfTrue="1">
      <formula>AND(LEN(#REF!)=0,AM$5&gt;=#REF!,AM$5&lt;=#REF!+#REF!-1)</formula>
    </cfRule>
    <cfRule type="expression" dxfId="68" priority="222">
      <formula>AND(TODAY()&gt;=AM$5,TODAY()&lt;AN$5)</formula>
    </cfRule>
  </conditionalFormatting>
  <conditionalFormatting sqref="AS33:AS34">
    <cfRule type="expression" dxfId="67" priority="150">
      <formula>AND(TODAY()&gt;=AS$5,TODAY()&lt;AT$5)</formula>
    </cfRule>
    <cfRule type="expression" dxfId="66" priority="151" stopIfTrue="1">
      <formula>AND(#REF!="Niskie ryzyko",AS$5&gt;=#REF!,AS$5&lt;=#REF!+#REF!-1)</formula>
    </cfRule>
    <cfRule type="expression" dxfId="65" priority="152" stopIfTrue="1">
      <formula>AND(#REF!="Wysokie ryzyko",AS$5&gt;=#REF!,AS$5&lt;=#REF!+#REF!-1)</formula>
    </cfRule>
    <cfRule type="expression" dxfId="64" priority="153" stopIfTrue="1">
      <formula>AND(#REF!="Zgodnie z planem",AS$5&gt;=#REF!,AS$5&lt;=#REF!+#REF!-1)</formula>
    </cfRule>
    <cfRule type="expression" dxfId="63" priority="154" stopIfTrue="1">
      <formula>AND(#REF!="Średnie ryzyko",AS$5&gt;=#REF!,AS$5&lt;=#REF!+#REF!-1)</formula>
    </cfRule>
    <cfRule type="expression" dxfId="62" priority="155" stopIfTrue="1">
      <formula>AND(LEN(#REF!)=0,AS$5&gt;=#REF!,AS$5&lt;=#REF!+#REF!-1)</formula>
    </cfRule>
  </conditionalFormatting>
  <conditionalFormatting sqref="AY11">
    <cfRule type="expression" dxfId="61" priority="319">
      <formula>AND(TODAY()&gt;=O$5,TODAY()&lt;P$5)</formula>
    </cfRule>
    <cfRule type="expression" dxfId="60" priority="320" stopIfTrue="1">
      <formula>AND(#REF!="Niskie ryzyko",O$5&gt;=#REF!,O$5&lt;=#REF!+#REF!-1)</formula>
    </cfRule>
    <cfRule type="expression" dxfId="59" priority="321" stopIfTrue="1">
      <formula>AND(#REF!="Wysokie ryzyko",O$5&gt;=#REF!,O$5&lt;=#REF!+#REF!-1)</formula>
    </cfRule>
    <cfRule type="expression" dxfId="58" priority="322" stopIfTrue="1">
      <formula>AND(#REF!="Zgodnie z planem",O$5&gt;=#REF!,O$5&lt;=#REF!+#REF!-1)</formula>
    </cfRule>
    <cfRule type="expression" dxfId="57" priority="323" stopIfTrue="1">
      <formula>AND(#REF!="Średnie ryzyko",O$5&gt;=#REF!,O$5&lt;=#REF!+#REF!-1)</formula>
    </cfRule>
    <cfRule type="expression" dxfId="56" priority="324" stopIfTrue="1">
      <formula>AND(LEN(#REF!)=0,O$5&gt;=#REF!,O$5&lt;=#REF!+#REF!-1)</formula>
    </cfRule>
  </conditionalFormatting>
  <conditionalFormatting sqref="AY12">
    <cfRule type="expression" dxfId="55" priority="375" stopIfTrue="1">
      <formula>AND(#REF!="Niskie ryzyko",AY$5&gt;=#REF!,AY$5&lt;=#REF!+#REF!-1)</formula>
    </cfRule>
    <cfRule type="expression" dxfId="54" priority="376" stopIfTrue="1">
      <formula>AND(#REF!="Wysokie ryzyko",AY$5&gt;=#REF!,AY$5&lt;=#REF!+#REF!-1)</formula>
    </cfRule>
    <cfRule type="expression" dxfId="53" priority="377" stopIfTrue="1">
      <formula>AND(#REF!="Zgodnie z planem",AY$5&gt;=#REF!,AY$5&lt;=#REF!+#REF!-1)</formula>
    </cfRule>
    <cfRule type="expression" dxfId="52" priority="378" stopIfTrue="1">
      <formula>AND(#REF!="Średnie ryzyko",AY$5&gt;=#REF!,AY$5&lt;=#REF!+#REF!-1)</formula>
    </cfRule>
    <cfRule type="expression" dxfId="51" priority="379" stopIfTrue="1">
      <formula>AND(LEN(#REF!)=0,AY$5&gt;=#REF!,AY$5&lt;=#REF!+#REF!-1)</formula>
    </cfRule>
  </conditionalFormatting>
  <conditionalFormatting sqref="AY20">
    <cfRule type="expression" dxfId="50" priority="279" stopIfTrue="1">
      <formula>AND(#REF!="Niskie ryzyko",AS$5&gt;=#REF!,AS$5&lt;=#REF!+#REF!-1)</formula>
    </cfRule>
    <cfRule type="expression" dxfId="49" priority="280" stopIfTrue="1">
      <formula>AND(#REF!="Wysokie ryzyko",AS$5&gt;=#REF!,AS$5&lt;=#REF!+#REF!-1)</formula>
    </cfRule>
    <cfRule type="expression" dxfId="48" priority="281" stopIfTrue="1">
      <formula>AND(#REF!="Zgodnie z planem",AS$5&gt;=#REF!,AS$5&lt;=#REF!+#REF!-1)</formula>
    </cfRule>
    <cfRule type="expression" dxfId="47" priority="282" stopIfTrue="1">
      <formula>AND(#REF!="Średnie ryzyko",AS$5&gt;=#REF!,AS$5&lt;=#REF!+#REF!-1)</formula>
    </cfRule>
    <cfRule type="expression" dxfId="46" priority="283" stopIfTrue="1">
      <formula>AND(LEN(#REF!)=0,AS$5&gt;=#REF!,AS$5&lt;=#REF!+#REF!-1)</formula>
    </cfRule>
    <cfRule type="expression" dxfId="45" priority="381">
      <formula>AND(TODAY()&gt;=AM$5,TODAY()&lt;AN$5)</formula>
    </cfRule>
    <cfRule type="expression" dxfId="44" priority="382" stopIfTrue="1">
      <formula>AND(#REF!="Niskie ryzyko",AM$5&gt;=#REF!,AM$5&lt;=#REF!+#REF!-1)</formula>
    </cfRule>
    <cfRule type="expression" dxfId="43" priority="383" stopIfTrue="1">
      <formula>AND(#REF!="Wysokie ryzyko",AM$5&gt;=#REF!,AM$5&lt;=#REF!+#REF!-1)</formula>
    </cfRule>
    <cfRule type="expression" dxfId="42" priority="384" stopIfTrue="1">
      <formula>AND(#REF!="Zgodnie z planem",AM$5&gt;=#REF!,AM$5&lt;=#REF!+#REF!-1)</formula>
    </cfRule>
    <cfRule type="expression" dxfId="41" priority="385" stopIfTrue="1">
      <formula>AND(#REF!="Średnie ryzyko",AM$5&gt;=#REF!,AM$5&lt;=#REF!+#REF!-1)</formula>
    </cfRule>
    <cfRule type="expression" dxfId="40" priority="386" stopIfTrue="1">
      <formula>AND(LEN(#REF!)=0,AM$5&gt;=#REF!,AM$5&lt;=#REF!+#REF!-1)</formula>
    </cfRule>
  </conditionalFormatting>
  <conditionalFormatting sqref="AY29:AY30">
    <cfRule type="expression" dxfId="39" priority="1">
      <formula>AND(TODAY()&gt;=AY$5,TODAY()&lt;AZ$5)</formula>
    </cfRule>
    <cfRule type="expression" dxfId="38" priority="2" stopIfTrue="1">
      <formula>AND(#REF!="Niskie ryzyko",AY$5&gt;=#REF!,AY$5&lt;=#REF!+#REF!-1)</formula>
    </cfRule>
    <cfRule type="expression" dxfId="37" priority="3" stopIfTrue="1">
      <formula>AND(#REF!="Wysokie ryzyko",AY$5&gt;=#REF!,AY$5&lt;=#REF!+#REF!-1)</formula>
    </cfRule>
    <cfRule type="expression" dxfId="36" priority="4" stopIfTrue="1">
      <formula>AND(#REF!="Zgodnie z planem",AY$5&gt;=#REF!,AY$5&lt;=#REF!+#REF!-1)</formula>
    </cfRule>
    <cfRule type="expression" dxfId="35" priority="5" stopIfTrue="1">
      <formula>AND(#REF!="Średnie ryzyko",AY$5&gt;=#REF!,AY$5&lt;=#REF!+#REF!-1)</formula>
    </cfRule>
    <cfRule type="expression" dxfId="34" priority="6" stopIfTrue="1">
      <formula>AND(LEN(#REF!)=0,AY$5&gt;=#REF!,AY$5&lt;=#REF!+#REF!-1)</formula>
    </cfRule>
  </conditionalFormatting>
  <conditionalFormatting sqref="AY31">
    <cfRule type="expression" dxfId="33" priority="211" stopIfTrue="1">
      <formula>AND(#REF!="Niskie ryzyko",AS$5&gt;=#REF!,AS$5&lt;=#REF!+#REF!-1)</formula>
    </cfRule>
    <cfRule type="expression" dxfId="32" priority="212" stopIfTrue="1">
      <formula>AND(#REF!="Wysokie ryzyko",AS$5&gt;=#REF!,AS$5&lt;=#REF!+#REF!-1)</formula>
    </cfRule>
    <cfRule type="expression" dxfId="31" priority="213" stopIfTrue="1">
      <formula>AND(#REF!="Zgodnie z planem",AS$5&gt;=#REF!,AS$5&lt;=#REF!+#REF!-1)</formula>
    </cfRule>
    <cfRule type="expression" dxfId="30" priority="214" stopIfTrue="1">
      <formula>AND(#REF!="Średnie ryzyko",AS$5&gt;=#REF!,AS$5&lt;=#REF!+#REF!-1)</formula>
    </cfRule>
    <cfRule type="expression" dxfId="29" priority="215" stopIfTrue="1">
      <formula>AND(LEN(#REF!)=0,AS$5&gt;=#REF!,AS$5&lt;=#REF!+#REF!-1)</formula>
    </cfRule>
    <cfRule type="expression" dxfId="28" priority="216">
      <formula>AND(TODAY()&gt;=AS$5,TODAY()&lt;AT$5)</formula>
    </cfRule>
  </conditionalFormatting>
  <conditionalFormatting sqref="AY33:AY34">
    <cfRule type="expression" dxfId="27" priority="157">
      <formula>AND(TODAY()&gt;=AY$5,TODAY()&lt;AZ$5)</formula>
    </cfRule>
    <cfRule type="expression" dxfId="26" priority="158" stopIfTrue="1">
      <formula>AND(#REF!="Niskie ryzyko",AY$5&gt;=#REF!,AY$5&lt;=#REF!+#REF!-1)</formula>
    </cfRule>
    <cfRule type="expression" dxfId="25" priority="159" stopIfTrue="1">
      <formula>AND(#REF!="Wysokie ryzyko",AY$5&gt;=#REF!,AY$5&lt;=#REF!+#REF!-1)</formula>
    </cfRule>
    <cfRule type="expression" dxfId="24" priority="160" stopIfTrue="1">
      <formula>AND(#REF!="Zgodnie z planem",AY$5&gt;=#REF!,AY$5&lt;=#REF!+#REF!-1)</formula>
    </cfRule>
    <cfRule type="expression" dxfId="23" priority="161" stopIfTrue="1">
      <formula>AND(#REF!="Średnie ryzyko",AY$5&gt;=#REF!,AY$5&lt;=#REF!+#REF!-1)</formula>
    </cfRule>
    <cfRule type="expression" dxfId="22" priority="162" stopIfTrue="1">
      <formula>AND(LEN(#REF!)=0,AY$5&gt;=#REF!,AY$5&lt;=#REF!+#REF!-1)</formula>
    </cfRule>
  </conditionalFormatting>
  <conditionalFormatting sqref="AY7:BC8 BE7:BI8 C5 I5 O5 U5 AA5 AG5 AM5 AS5 AY5 BE5 C7:G8 I7:M8 O7:S8 U7:Y8 AA7:AE8 AG7:AK8 AM7:AQ8 AS7:AW8 AS9 AY9:AY10 BE9:BE10 AS11:AS12 AY13:BC13 I13:I15 BE13:BI22 AY14 C14:C18 U15 AA15 D15:G16 AY15:BC22 I16:M16 O16:S16 AA16:AE16 U16:Y18 AG16:AK19 O17 I17:I18 O19 U19 AA19:AE21 U20:Y21 AS23:AW23 C25:G25 I25:M26 AG25:AK27 U25:Y28 AA25:AE28 C28:G28 I28:M28 O28:S28 BE29:BE30 O30:S30 U30:Y30 O31:O32 BE31:BI32 AS32:AW32 AY32:BC32 AG32:AK33 AM32:AQ33 I32:I34 AA32:AE34 C32:C35 O34 U34 BE34:BI34">
    <cfRule type="expression" dxfId="21" priority="266">
      <formula>AND(TODAY()&gt;=C$5,TODAY()&lt;D$5)</formula>
    </cfRule>
  </conditionalFormatting>
  <conditionalFormatting sqref="AY8:BJ8">
    <cfRule type="expression" dxfId="20" priority="261" stopIfTrue="1">
      <formula>AND(#REF!="Niskie ryzyko",AY$5&gt;=#REF!,AY$5&lt;=#REF!+#REF!-1)</formula>
    </cfRule>
    <cfRule type="expression" dxfId="19" priority="262" stopIfTrue="1">
      <formula>AND(#REF!="Wysokie ryzyko",AY$5&gt;=#REF!,AY$5&lt;=#REF!+#REF!-1)</formula>
    </cfRule>
    <cfRule type="expression" dxfId="18" priority="263" stopIfTrue="1">
      <formula>AND(#REF!="Zgodnie z planem",AY$5&gt;=#REF!,AY$5&lt;=#REF!+#REF!-1)</formula>
    </cfRule>
    <cfRule type="expression" dxfId="17" priority="264" stopIfTrue="1">
      <formula>AND(#REF!="Średnie ryzyko",AY$5&gt;=#REF!,AY$5&lt;=#REF!+#REF!-1)</formula>
    </cfRule>
    <cfRule type="expression" dxfId="16" priority="265" stopIfTrue="1">
      <formula>AND(LEN(#REF!)=0,AY$5&gt;=#REF!,AY$5&lt;=#REF!+#REF!-1)</formula>
    </cfRule>
  </conditionalFormatting>
  <conditionalFormatting sqref="BE25 AA32 I10">
    <cfRule type="expression" dxfId="15" priority="347" stopIfTrue="1">
      <formula>AND(#REF!="Niskie ryzyko",C$5&gt;=#REF!,C$5&lt;=#REF!+#REF!-1)</formula>
    </cfRule>
  </conditionalFormatting>
  <conditionalFormatting sqref="BE25:BI25 AS26 C29:C30">
    <cfRule type="expression" dxfId="14" priority="244" stopIfTrue="1">
      <formula>AND(#REF!="Niskie ryzyko",C$5&gt;=#REF!,C$5&lt;=#REF!+#REF!-1)</formula>
    </cfRule>
    <cfRule type="expression" dxfId="13" priority="245" stopIfTrue="1">
      <formula>AND(#REF!="Wysokie ryzyko",C$5&gt;=#REF!,C$5&lt;=#REF!+#REF!-1)</formula>
    </cfRule>
    <cfRule type="expression" dxfId="12" priority="246" stopIfTrue="1">
      <formula>AND(#REF!="Zgodnie z planem",C$5&gt;=#REF!,C$5&lt;=#REF!+#REF!-1)</formula>
    </cfRule>
    <cfRule type="expression" dxfId="11" priority="247" stopIfTrue="1">
      <formula>AND(#REF!="Średnie ryzyko",C$5&gt;=#REF!,C$5&lt;=#REF!+#REF!-1)</formula>
    </cfRule>
    <cfRule type="expression" dxfId="10" priority="248" stopIfTrue="1">
      <formula>AND(LEN(#REF!)=0,C$5&gt;=#REF!,C$5&lt;=#REF!+#REF!-1)</formula>
    </cfRule>
  </conditionalFormatting>
  <conditionalFormatting sqref="BK5">
    <cfRule type="expression" dxfId="9" priority="231">
      <formula>AND(TODAY()&gt;=BK$5,TODAY()&lt;BL$5)</formula>
    </cfRule>
  </conditionalFormatting>
  <conditionalFormatting sqref="BP7:BP8">
    <cfRule type="expression" dxfId="8" priority="230">
      <formula>AND(TODAY()&gt;=BP$5,TODAY()&lt;#REF!)</formula>
    </cfRule>
  </conditionalFormatting>
  <conditionalFormatting sqref="BP8">
    <cfRule type="expression" dxfId="7" priority="225" stopIfTrue="1">
      <formula>AND(#REF!="Niskie ryzyko",BP$5&gt;=#REF!,BP$5&lt;=#REF!+#REF!-1)</formula>
    </cfRule>
    <cfRule type="expression" dxfId="6" priority="226" stopIfTrue="1">
      <formula>AND(#REF!="Wysokie ryzyko",BP$5&gt;=#REF!,BP$5&lt;=#REF!+#REF!-1)</formula>
    </cfRule>
    <cfRule type="expression" dxfId="5" priority="227" stopIfTrue="1">
      <formula>AND(#REF!="Zgodnie z planem",BP$5&gt;=#REF!,BP$5&lt;=#REF!+#REF!-1)</formula>
    </cfRule>
    <cfRule type="expression" dxfId="4" priority="228" stopIfTrue="1">
      <formula>AND(#REF!="Średnie ryzyko",BP$5&gt;=#REF!,BP$5&lt;=#REF!+#REF!-1)</formula>
    </cfRule>
    <cfRule type="expression" dxfId="3" priority="229" stopIfTrue="1">
      <formula>AND(LEN(#REF!)=0,BP$5&gt;=#REF!,BP$5&lt;=#REF!+#REF!-1)</formula>
    </cfRule>
  </conditionalFormatting>
  <pageMargins left="0.25" right="0.25" top="0.75" bottom="0.75" header="0.3" footer="0.3"/>
  <pageSetup paperSize="9" scale="32" fitToHeight="0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98" id="{AEC7B55F-75DF-426B-850D-3395EED70190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C13</xm:sqref>
        </x14:conditionalFormatting>
        <x14:conditionalFormatting xmlns:xm="http://schemas.microsoft.com/office/excel/2006/main">
          <x14:cfRule type="iconSet" priority="333" id="{E334BF3C-2046-4C23-8F8D-FC357FBC1348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C26</xm:sqref>
        </x14:conditionalFormatting>
        <x14:conditionalFormatting xmlns:xm="http://schemas.microsoft.com/office/excel/2006/main">
          <x14:cfRule type="iconSet" priority="334" id="{6D88D5BA-0B64-48A5-BCFC-9B8CF925AFDB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C27</xm:sqref>
        </x14:conditionalFormatting>
        <x14:conditionalFormatting xmlns:xm="http://schemas.microsoft.com/office/excel/2006/main">
          <x14:cfRule type="iconSet" priority="337" id="{EA8ECD32-2DAD-446B-BDE6-2B925381FCB7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C30</xm:sqref>
        </x14:conditionalFormatting>
        <x14:conditionalFormatting xmlns:xm="http://schemas.microsoft.com/office/excel/2006/main">
          <x14:cfRule type="iconSet" priority="331" id="{4D3F0249-4F91-4027-B3B4-BA72B269F183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C35</xm:sqref>
        </x14:conditionalFormatting>
        <x14:conditionalFormatting xmlns:xm="http://schemas.microsoft.com/office/excel/2006/main">
          <x14:cfRule type="iconSet" priority="332" id="{BBA2433D-23F4-4218-B3E0-0ECC1ED623DE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I9</xm:sqref>
        </x14:conditionalFormatting>
        <x14:conditionalFormatting xmlns:xm="http://schemas.microsoft.com/office/excel/2006/main">
          <x14:cfRule type="iconSet" priority="191" id="{77052C99-3E3F-4F83-AD3A-541D19D1DF29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53" id="{B03D2D00-11B5-4B1A-94BC-FA662736993F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I30</xm:sqref>
        </x14:conditionalFormatting>
        <x14:conditionalFormatting xmlns:xm="http://schemas.microsoft.com/office/excel/2006/main">
          <x14:cfRule type="iconSet" priority="114" id="{EFEA0C1C-4DA8-4381-BB48-E81D333BF541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O20</xm:sqref>
        </x14:conditionalFormatting>
        <x14:conditionalFormatting xmlns:xm="http://schemas.microsoft.com/office/excel/2006/main">
          <x14:cfRule type="iconSet" priority="177" id="{30256560-2AA6-48E8-99D3-C3ED3ECA630A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O23</xm:sqref>
        </x14:conditionalFormatting>
        <x14:conditionalFormatting xmlns:xm="http://schemas.microsoft.com/office/excel/2006/main">
          <x14:cfRule type="iconSet" priority="184" id="{C9E6FBAE-8369-4912-985C-8CF0027E2850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O27</xm:sqref>
        </x14:conditionalFormatting>
        <x14:conditionalFormatting xmlns:xm="http://schemas.microsoft.com/office/excel/2006/main">
          <x14:cfRule type="iconSet" priority="46" id="{0EE041EF-C6CB-455D-93A6-CC56A84A7E83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O29</xm:sqref>
        </x14:conditionalFormatting>
        <x14:conditionalFormatting xmlns:xm="http://schemas.microsoft.com/office/excel/2006/main">
          <x14:cfRule type="iconSet" priority="74" id="{BE65C4B4-0F4B-407F-AAE5-033710C076C8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U9</xm:sqref>
        </x14:conditionalFormatting>
        <x14:conditionalFormatting xmlns:xm="http://schemas.microsoft.com/office/excel/2006/main">
          <x14:cfRule type="iconSet" priority="130" id="{C4F227B7-1493-48EF-9246-29589B03DF26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U10</xm:sqref>
        </x14:conditionalFormatting>
        <x14:conditionalFormatting xmlns:xm="http://schemas.microsoft.com/office/excel/2006/main">
          <x14:cfRule type="iconSet" priority="170" id="{5F27A6DD-2C4A-463C-80C7-90ED4EBAB0B0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U23</xm:sqref>
        </x14:conditionalFormatting>
        <x14:conditionalFormatting xmlns:xm="http://schemas.microsoft.com/office/excel/2006/main">
          <x14:cfRule type="iconSet" priority="39" id="{C0E5A36E-A0BD-4B12-93B6-22A90B24CE7A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U29</xm:sqref>
        </x14:conditionalFormatting>
        <x14:conditionalFormatting xmlns:xm="http://schemas.microsoft.com/office/excel/2006/main">
          <x14:cfRule type="iconSet" priority="67" id="{D7FD979D-D291-4897-904E-7EECD294D014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AA9</xm:sqref>
        </x14:conditionalFormatting>
        <x14:conditionalFormatting xmlns:xm="http://schemas.microsoft.com/office/excel/2006/main">
          <x14:cfRule type="iconSet" priority="88" id="{A9D02E7D-B9E0-4B4B-A00A-0500E0658E11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AA23</xm:sqref>
        </x14:conditionalFormatting>
        <x14:conditionalFormatting xmlns:xm="http://schemas.microsoft.com/office/excel/2006/main">
          <x14:cfRule type="iconSet" priority="339" id="{3CF2A4DC-E463-4C4D-B989-31793810EFC9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AA30</xm:sqref>
        </x14:conditionalFormatting>
        <x14:conditionalFormatting xmlns:xm="http://schemas.microsoft.com/office/excel/2006/main">
          <x14:cfRule type="iconSet" priority="60" id="{2C655B5D-FBC7-4659-B237-506DA847CD20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AG9</xm:sqref>
        </x14:conditionalFormatting>
        <x14:conditionalFormatting xmlns:xm="http://schemas.microsoft.com/office/excel/2006/main">
          <x14:cfRule type="iconSet" priority="123" id="{BC16FC0B-FAA3-4938-ADA1-0DECE7B5FA4A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AG10</xm:sqref>
        </x14:conditionalFormatting>
        <x14:conditionalFormatting xmlns:xm="http://schemas.microsoft.com/office/excel/2006/main">
          <x14:cfRule type="iconSet" priority="335" id="{D62DDA91-4843-4750-9632-4A055FF57140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AG28</xm:sqref>
        </x14:conditionalFormatting>
        <x14:conditionalFormatting xmlns:xm="http://schemas.microsoft.com/office/excel/2006/main">
          <x14:cfRule type="iconSet" priority="32" id="{1F529ED0-6DD7-43D6-9A51-0ADBEDBD0D0C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AG29</xm:sqref>
        </x14:conditionalFormatting>
        <x14:conditionalFormatting xmlns:xm="http://schemas.microsoft.com/office/excel/2006/main">
          <x14:cfRule type="iconSet" priority="28" id="{76466B23-6BA7-45F9-A045-48F07C4C42DE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AG30</xm:sqref>
        </x14:conditionalFormatting>
        <x14:conditionalFormatting xmlns:xm="http://schemas.microsoft.com/office/excel/2006/main">
          <x14:cfRule type="iconSet" priority="142" id="{7547981D-5394-4FC2-ADBD-BAD97FEF712C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AG34</xm:sqref>
        </x14:conditionalFormatting>
        <x14:conditionalFormatting xmlns:xm="http://schemas.microsoft.com/office/excel/2006/main">
          <x14:cfRule type="iconSet" priority="338" id="{D4ABD2B3-0E0F-4DE5-A619-AE5F9EAC3B65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AM20</xm:sqref>
        </x14:conditionalFormatting>
        <x14:conditionalFormatting xmlns:xm="http://schemas.microsoft.com/office/excel/2006/main">
          <x14:cfRule type="iconSet" priority="81" id="{D8470807-954C-4B9B-B6CC-7FD01F974BD8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AM23</xm:sqref>
        </x14:conditionalFormatting>
        <x14:conditionalFormatting xmlns:xm="http://schemas.microsoft.com/office/excel/2006/main">
          <x14:cfRule type="iconSet" priority="340" id="{3434ED66-38AA-4D25-AD87-76421AB8A65E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AM28</xm:sqref>
        </x14:conditionalFormatting>
        <x14:conditionalFormatting xmlns:xm="http://schemas.microsoft.com/office/excel/2006/main">
          <x14:cfRule type="iconSet" priority="31" id="{A80E4D87-520A-4C75-B99E-1488F4F8D507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AM29</xm:sqref>
        </x14:conditionalFormatting>
        <x14:conditionalFormatting xmlns:xm="http://schemas.microsoft.com/office/excel/2006/main">
          <x14:cfRule type="iconSet" priority="21" id="{F38D05AD-B4B9-4D2F-9BE1-7177CEBF4E85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AM30</xm:sqref>
        </x14:conditionalFormatting>
        <x14:conditionalFormatting xmlns:xm="http://schemas.microsoft.com/office/excel/2006/main">
          <x14:cfRule type="iconSet" priority="149" id="{2992F442-D38A-44D5-8AC7-5BB45DBD56BD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AM34</xm:sqref>
        </x14:conditionalFormatting>
        <x14:conditionalFormatting xmlns:xm="http://schemas.microsoft.com/office/excel/2006/main">
          <x14:cfRule type="iconSet" priority="116" id="{6A156477-66FF-45F5-8E8C-28180D66AFCB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AS10</xm:sqref>
        </x14:conditionalFormatting>
        <x14:conditionalFormatting xmlns:xm="http://schemas.microsoft.com/office/excel/2006/main">
          <x14:cfRule type="iconSet" priority="101" id="{59C8502A-932D-4468-B581-3F7CD0ACA2BC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AS20</xm:sqref>
        </x14:conditionalFormatting>
        <x14:conditionalFormatting xmlns:xm="http://schemas.microsoft.com/office/excel/2006/main">
          <x14:cfRule type="iconSet" priority="388" id="{A5B3C161-F1F5-44D2-A3BF-BA3F3476B9A1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AS21 AY11 AY20 O22 AA31:AE31 AA33:AE34 C25:G25 C8:AX8 C9 C14:C15 C16:G16 U15 AS9 AS14 AM14:AM15 I13:I15 I16:M16 O16:S16 O9:O10 C11:C12 U16:Y17 AA16:AE16 AG16:AK19 AM16:AQ19 AS16:AW19 I21:M22 O21:S21 O24:S26 O17 O19 C17:C18 U25:Y28 AG25:AK25 AG27:AK27 AA29 AG32:AK33 AM31:AQ33 AS32:AW33 I29 I25:M26 AA19:AE19 AA21:AE21 AA18 I17:I18 I20 U21:Y21 AM26:AQ27 AA20 AS23 O31:O32 O34 AG20:AG23 U18:U20 AS26 C29 C23:C24 C31:C34 I31:I34 C28:G28 I28:M28 O28:S28 AA25:AE28 O30:S30 U30:Y30 AA13 AA15 AG14 AG26 O13:O15 U34 AA32 AG31 U24 U12:U13 I10:I11 AS11:AS12</xm:sqref>
        </x14:conditionalFormatting>
        <x14:conditionalFormatting xmlns:xm="http://schemas.microsoft.com/office/excel/2006/main">
          <x14:cfRule type="iconSet" priority="192" id="{AE5F35B1-E03B-43B4-8B5C-C137DBA29A68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AS24</xm:sqref>
        </x14:conditionalFormatting>
        <x14:conditionalFormatting xmlns:xm="http://schemas.microsoft.com/office/excel/2006/main">
          <x14:cfRule type="iconSet" priority="30" id="{12B6E3FA-58C6-4539-80B1-35F5C689419E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AS29</xm:sqref>
        </x14:conditionalFormatting>
        <x14:conditionalFormatting xmlns:xm="http://schemas.microsoft.com/office/excel/2006/main">
          <x14:cfRule type="iconSet" priority="14" id="{4D82C290-761B-4109-BEB1-EB6DFDD4D705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AS30</xm:sqref>
        </x14:conditionalFormatting>
        <x14:conditionalFormatting xmlns:xm="http://schemas.microsoft.com/office/excel/2006/main">
          <x14:cfRule type="iconSet" priority="341" id="{0BB1BB5F-65C0-44A1-8F80-88451714D38D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AS33</xm:sqref>
        </x14:conditionalFormatting>
        <x14:conditionalFormatting xmlns:xm="http://schemas.microsoft.com/office/excel/2006/main">
          <x14:cfRule type="iconSet" priority="156" id="{DE5526A5-1A1A-4BC2-9687-47E8090CC03C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AS34</xm:sqref>
        </x14:conditionalFormatting>
        <x14:conditionalFormatting xmlns:xm="http://schemas.microsoft.com/office/excel/2006/main">
          <x14:cfRule type="iconSet" priority="336" id="{9E8073A8-013B-4118-A656-8F27A622422F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AY12</xm:sqref>
        </x14:conditionalFormatting>
        <x14:conditionalFormatting xmlns:xm="http://schemas.microsoft.com/office/excel/2006/main">
          <x14:cfRule type="iconSet" priority="387" id="{39721BD8-5A69-49A0-B0EC-6B65DF1453FA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AY21 AY32:BC33 AY8:BD8 AY9:AY10 AY14 AY13:BC13 AY24 AY26:AY27 AY15:BC19</xm:sqref>
        </x14:conditionalFormatting>
        <x14:conditionalFormatting xmlns:xm="http://schemas.microsoft.com/office/excel/2006/main">
          <x14:cfRule type="iconSet" priority="29" id="{21BE253C-F883-4E4E-B507-D55D268D6B27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AY29</xm:sqref>
        </x14:conditionalFormatting>
        <x14:conditionalFormatting xmlns:xm="http://schemas.microsoft.com/office/excel/2006/main">
          <x14:cfRule type="iconSet" priority="7" id="{202FAFB8-2AC4-42B8-B08D-3ED7E2CF0EC8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AY30</xm:sqref>
        </x14:conditionalFormatting>
        <x14:conditionalFormatting xmlns:xm="http://schemas.microsoft.com/office/excel/2006/main">
          <x14:cfRule type="iconSet" priority="163" id="{EF47F77A-0C3E-42E7-921C-D4533ACC3022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AY34</xm:sqref>
        </x14:conditionalFormatting>
        <x14:conditionalFormatting xmlns:xm="http://schemas.microsoft.com/office/excel/2006/main">
          <x14:cfRule type="iconSet" priority="380" id="{01447BF5-33B4-46AA-9C6A-BD928D6E5096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BE25 AM24 BE31:BI32 BE26:BI28 BE8:BJ8 BE9:BE10 BE13:BI22 BE29:BE30 BE34:BI34</xm:sqref>
        </x14:conditionalFormatting>
        <x14:conditionalFormatting xmlns:xm="http://schemas.microsoft.com/office/excel/2006/main">
          <x14:cfRule type="iconSet" priority="223" id="{7458E2C1-6F24-46BC-8EAE-C97D83D16D9B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BP8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199"/>
  <sheetViews>
    <sheetView tabSelected="1" topLeftCell="A43" zoomScaleNormal="100" workbookViewId="0">
      <selection activeCell="K59" sqref="K59"/>
    </sheetView>
  </sheetViews>
  <sheetFormatPr defaultRowHeight="15" x14ac:dyDescent="0.25"/>
  <cols>
    <col min="1" max="1" width="34" customWidth="1"/>
    <col min="5" max="5" width="9.5703125" bestFit="1" customWidth="1"/>
  </cols>
  <sheetData>
    <row r="2" spans="1:8" x14ac:dyDescent="0.25">
      <c r="A2" t="s">
        <v>115</v>
      </c>
      <c r="B2" s="69" t="s">
        <v>111</v>
      </c>
      <c r="C2" s="69" t="s">
        <v>116</v>
      </c>
      <c r="D2" s="69" t="s">
        <v>117</v>
      </c>
      <c r="E2" s="70" t="s">
        <v>118</v>
      </c>
      <c r="F2" s="71" t="s">
        <v>119</v>
      </c>
      <c r="G2" s="72" t="s">
        <v>120</v>
      </c>
      <c r="H2" s="69" t="s">
        <v>121</v>
      </c>
    </row>
    <row r="3" spans="1:8" x14ac:dyDescent="0.25">
      <c r="A3" s="85" t="s">
        <v>122</v>
      </c>
      <c r="B3" s="69">
        <v>5</v>
      </c>
      <c r="C3" s="69">
        <f t="shared" ref="C3:C4" si="0">B3*25</f>
        <v>125</v>
      </c>
      <c r="D3" s="69">
        <f t="shared" ref="D3" si="1">SUM(E3:G3)</f>
        <v>70</v>
      </c>
      <c r="E3" s="75">
        <v>15</v>
      </c>
      <c r="F3" s="69">
        <v>15</v>
      </c>
      <c r="G3" s="76">
        <v>40</v>
      </c>
      <c r="H3" s="69">
        <f t="shared" ref="H3:H4" si="2">C3-D3</f>
        <v>55</v>
      </c>
    </row>
    <row r="4" spans="1:8" x14ac:dyDescent="0.25">
      <c r="A4" s="86" t="s">
        <v>123</v>
      </c>
      <c r="B4" s="69">
        <v>7</v>
      </c>
      <c r="C4" s="69">
        <f t="shared" si="0"/>
        <v>175</v>
      </c>
      <c r="D4" s="69">
        <f t="shared" ref="D4" si="3">SUM(E4:G4)</f>
        <v>90</v>
      </c>
      <c r="E4" s="75">
        <v>15</v>
      </c>
      <c r="F4" s="69">
        <v>20</v>
      </c>
      <c r="G4" s="76">
        <v>55</v>
      </c>
      <c r="H4" s="69">
        <f t="shared" si="2"/>
        <v>85</v>
      </c>
    </row>
    <row r="5" spans="1:8" x14ac:dyDescent="0.25">
      <c r="A5" s="85" t="s">
        <v>124</v>
      </c>
      <c r="B5" s="69">
        <v>2</v>
      </c>
      <c r="C5" s="69">
        <f>B5*25</f>
        <v>50</v>
      </c>
      <c r="D5" s="69">
        <f>SUM(E5:G5)</f>
        <v>20</v>
      </c>
      <c r="E5" s="75">
        <v>5</v>
      </c>
      <c r="F5" s="69">
        <v>0</v>
      </c>
      <c r="G5" s="76">
        <v>15</v>
      </c>
      <c r="H5" s="69">
        <f>C5-D5</f>
        <v>30</v>
      </c>
    </row>
    <row r="6" spans="1:8" x14ac:dyDescent="0.25">
      <c r="A6" s="88" t="s">
        <v>125</v>
      </c>
      <c r="B6" s="69">
        <v>4</v>
      </c>
      <c r="C6" s="69">
        <f t="shared" ref="C6:C7" si="4">B6*25</f>
        <v>100</v>
      </c>
      <c r="D6" s="69">
        <f t="shared" ref="D6:D7" si="5">SUM(E6:G6)</f>
        <v>60</v>
      </c>
      <c r="E6" s="75">
        <v>15</v>
      </c>
      <c r="F6" s="69">
        <v>30</v>
      </c>
      <c r="G6" s="76">
        <v>15</v>
      </c>
      <c r="H6" s="69">
        <f t="shared" ref="H6:H7" si="6">C6-D6</f>
        <v>40</v>
      </c>
    </row>
    <row r="7" spans="1:8" x14ac:dyDescent="0.25">
      <c r="A7" s="87" t="s">
        <v>126</v>
      </c>
      <c r="B7" s="69">
        <v>3</v>
      </c>
      <c r="C7" s="69">
        <f t="shared" si="4"/>
        <v>75</v>
      </c>
      <c r="D7" s="69">
        <f t="shared" si="5"/>
        <v>45</v>
      </c>
      <c r="E7" s="75">
        <v>20</v>
      </c>
      <c r="F7" s="69">
        <v>25</v>
      </c>
      <c r="G7" s="76">
        <v>0</v>
      </c>
      <c r="H7" s="69">
        <f t="shared" si="6"/>
        <v>30</v>
      </c>
    </row>
    <row r="8" spans="1:8" x14ac:dyDescent="0.25">
      <c r="A8" s="87" t="s">
        <v>127</v>
      </c>
      <c r="B8" s="69">
        <v>1</v>
      </c>
      <c r="C8" s="69">
        <f t="shared" ref="C8" si="7">B8*25</f>
        <v>25</v>
      </c>
      <c r="D8" s="69">
        <f t="shared" ref="D8" si="8">SUM(E8:G8)</f>
        <v>20</v>
      </c>
      <c r="E8" s="75">
        <v>0</v>
      </c>
      <c r="F8" s="69">
        <v>0</v>
      </c>
      <c r="G8" s="76">
        <v>20</v>
      </c>
      <c r="H8" s="69">
        <f t="shared" ref="H8:H9" si="9">C8-D8</f>
        <v>5</v>
      </c>
    </row>
    <row r="9" spans="1:8" x14ac:dyDescent="0.25">
      <c r="A9" t="s">
        <v>81</v>
      </c>
      <c r="B9" s="69">
        <v>0</v>
      </c>
      <c r="C9" s="69">
        <v>4</v>
      </c>
      <c r="D9" s="69">
        <f t="shared" ref="D9" si="10">SUM(E9:G9)</f>
        <v>4</v>
      </c>
      <c r="E9" s="94">
        <v>4</v>
      </c>
      <c r="F9" s="15">
        <v>0</v>
      </c>
      <c r="G9" s="95">
        <v>0</v>
      </c>
      <c r="H9" s="69">
        <f t="shared" si="9"/>
        <v>0</v>
      </c>
    </row>
    <row r="10" spans="1:8" x14ac:dyDescent="0.25">
      <c r="A10" s="104" t="s">
        <v>85</v>
      </c>
      <c r="B10" s="69">
        <v>0</v>
      </c>
      <c r="C10" s="69">
        <f>D10</f>
        <v>30</v>
      </c>
      <c r="D10" s="69">
        <v>30</v>
      </c>
      <c r="E10" s="94">
        <v>0</v>
      </c>
      <c r="F10" s="15">
        <v>0</v>
      </c>
      <c r="G10" s="95">
        <v>20</v>
      </c>
      <c r="H10" s="15">
        <v>0</v>
      </c>
    </row>
    <row r="11" spans="1:8" ht="15.75" thickBot="1" x14ac:dyDescent="0.3">
      <c r="A11" s="107" t="s">
        <v>128</v>
      </c>
      <c r="B11" s="69">
        <v>1</v>
      </c>
      <c r="C11" s="69">
        <f>B11*25</f>
        <v>25</v>
      </c>
      <c r="D11" s="69">
        <f>SUM(E11:G11)</f>
        <v>20</v>
      </c>
      <c r="E11" s="94">
        <v>0</v>
      </c>
      <c r="F11" s="15">
        <v>0</v>
      </c>
      <c r="G11" s="95">
        <v>20</v>
      </c>
      <c r="H11" s="69">
        <f>C11-D11</f>
        <v>5</v>
      </c>
    </row>
    <row r="12" spans="1:8" ht="15.75" thickBot="1" x14ac:dyDescent="0.3">
      <c r="A12" s="90" t="s">
        <v>129</v>
      </c>
      <c r="B12" s="69">
        <v>1</v>
      </c>
      <c r="C12" s="69">
        <f>B12*25</f>
        <v>25</v>
      </c>
      <c r="D12" s="69">
        <f>SUM(E12:G12)</f>
        <v>15</v>
      </c>
      <c r="E12" s="94">
        <v>15</v>
      </c>
      <c r="F12" s="15">
        <v>0</v>
      </c>
      <c r="G12" s="95">
        <v>0</v>
      </c>
      <c r="H12" s="69">
        <f>C12-D12</f>
        <v>10</v>
      </c>
    </row>
    <row r="13" spans="1:8" ht="15.75" thickBot="1" x14ac:dyDescent="0.3">
      <c r="A13" s="103" t="s">
        <v>130</v>
      </c>
      <c r="B13" s="69">
        <v>2</v>
      </c>
      <c r="C13" s="69">
        <f>B13*25</f>
        <v>50</v>
      </c>
      <c r="D13" s="69">
        <f t="shared" ref="D13" si="11">SUM(E13:G13)</f>
        <v>30</v>
      </c>
      <c r="E13" s="94">
        <v>0</v>
      </c>
      <c r="F13" s="15">
        <v>30</v>
      </c>
      <c r="G13" s="95">
        <v>0</v>
      </c>
      <c r="H13" s="69">
        <f t="shared" ref="H13:H14" si="12">C13-D13</f>
        <v>20</v>
      </c>
    </row>
    <row r="14" spans="1:8" ht="15.75" thickBot="1" x14ac:dyDescent="0.3">
      <c r="A14" s="88" t="s">
        <v>131</v>
      </c>
      <c r="B14" s="69">
        <v>1</v>
      </c>
      <c r="C14" s="69">
        <f t="shared" ref="C14" si="13">B14*25</f>
        <v>25</v>
      </c>
      <c r="D14" s="69">
        <f t="shared" ref="D14" si="14">SUM(E14:G14)</f>
        <v>15</v>
      </c>
      <c r="E14" s="79">
        <v>4</v>
      </c>
      <c r="F14" s="80">
        <v>6</v>
      </c>
      <c r="G14" s="81">
        <v>5</v>
      </c>
      <c r="H14" s="69">
        <f t="shared" si="12"/>
        <v>10</v>
      </c>
    </row>
    <row r="15" spans="1:8" x14ac:dyDescent="0.25">
      <c r="B15" s="73">
        <f t="shared" ref="B15:H15" si="15">SUM(B3:B14)</f>
        <v>27</v>
      </c>
      <c r="C15" s="73">
        <f t="shared" si="15"/>
        <v>709</v>
      </c>
      <c r="D15" s="73">
        <f t="shared" si="15"/>
        <v>419</v>
      </c>
      <c r="E15" s="73">
        <f t="shared" si="15"/>
        <v>93</v>
      </c>
      <c r="F15" s="73">
        <f t="shared" si="15"/>
        <v>126</v>
      </c>
      <c r="G15" s="73">
        <f t="shared" si="15"/>
        <v>190</v>
      </c>
      <c r="H15" s="73">
        <f t="shared" si="15"/>
        <v>290</v>
      </c>
    </row>
    <row r="16" spans="1:8" x14ac:dyDescent="0.25">
      <c r="B16" s="73"/>
      <c r="C16" s="73"/>
      <c r="D16" s="73"/>
      <c r="E16" s="73"/>
      <c r="F16" s="73"/>
      <c r="G16" s="73"/>
      <c r="H16" s="73"/>
    </row>
    <row r="17" spans="1:8" x14ac:dyDescent="0.25">
      <c r="E17" s="69" t="s">
        <v>132</v>
      </c>
      <c r="F17" s="69" t="s">
        <v>133</v>
      </c>
      <c r="G17" s="69" t="s">
        <v>134</v>
      </c>
      <c r="H17" s="69" t="s">
        <v>135</v>
      </c>
    </row>
    <row r="18" spans="1:8" x14ac:dyDescent="0.25">
      <c r="E18" s="105">
        <f>E15/SUM(E15:G15)*100</f>
        <v>22.73838630806846</v>
      </c>
      <c r="F18" s="105">
        <f>F15/SUM(E15:G15)*100</f>
        <v>30.806845965770169</v>
      </c>
      <c r="G18" s="105">
        <f>G15/SUM(E15:G15)*100</f>
        <v>46.454767726161364</v>
      </c>
      <c r="H18" s="105">
        <f>H15/C15*100</f>
        <v>40.90267983074753</v>
      </c>
    </row>
    <row r="20" spans="1:8" x14ac:dyDescent="0.25">
      <c r="A20" t="s">
        <v>136</v>
      </c>
      <c r="B20" s="69" t="s">
        <v>111</v>
      </c>
      <c r="C20" s="69" t="s">
        <v>116</v>
      </c>
      <c r="D20" s="69" t="s">
        <v>117</v>
      </c>
      <c r="E20" s="70" t="s">
        <v>118</v>
      </c>
      <c r="F20" s="71" t="s">
        <v>119</v>
      </c>
      <c r="G20" s="72" t="s">
        <v>120</v>
      </c>
      <c r="H20" s="69" t="s">
        <v>121</v>
      </c>
    </row>
    <row r="21" spans="1:8" ht="15.75" thickBot="1" x14ac:dyDescent="0.3">
      <c r="A21" s="85" t="s">
        <v>122</v>
      </c>
      <c r="B21" s="69">
        <v>2</v>
      </c>
      <c r="C21" s="69">
        <f t="shared" ref="C21:C26" si="16">B21*25</f>
        <v>50</v>
      </c>
      <c r="D21" s="69">
        <f t="shared" ref="D21:D22" si="17">SUM(E21:G21)</f>
        <v>35</v>
      </c>
      <c r="E21" s="75">
        <v>0</v>
      </c>
      <c r="F21" s="69">
        <v>15</v>
      </c>
      <c r="G21" s="76">
        <v>20</v>
      </c>
      <c r="H21" s="69">
        <f t="shared" ref="H21:H26" si="18">C21-D21</f>
        <v>15</v>
      </c>
    </row>
    <row r="22" spans="1:8" ht="15.75" thickBot="1" x14ac:dyDescent="0.3">
      <c r="A22" s="85" t="s">
        <v>25</v>
      </c>
      <c r="B22" s="69">
        <v>1</v>
      </c>
      <c r="C22" s="69">
        <f t="shared" si="16"/>
        <v>25</v>
      </c>
      <c r="D22" s="69">
        <f t="shared" si="17"/>
        <v>20</v>
      </c>
      <c r="E22" s="75">
        <v>0</v>
      </c>
      <c r="F22" s="69">
        <v>5</v>
      </c>
      <c r="G22" s="76">
        <v>15</v>
      </c>
      <c r="H22" s="69">
        <f t="shared" si="18"/>
        <v>5</v>
      </c>
    </row>
    <row r="23" spans="1:8" ht="15.75" thickBot="1" x14ac:dyDescent="0.3">
      <c r="A23" s="86" t="s">
        <v>137</v>
      </c>
      <c r="B23" s="69">
        <v>5</v>
      </c>
      <c r="C23" s="69">
        <f t="shared" si="16"/>
        <v>125</v>
      </c>
      <c r="D23" s="69">
        <f t="shared" ref="D23" si="19">SUM(E23:G23)</f>
        <v>75</v>
      </c>
      <c r="E23" s="75">
        <v>15</v>
      </c>
      <c r="F23" s="69">
        <v>10</v>
      </c>
      <c r="G23" s="76">
        <v>50</v>
      </c>
      <c r="H23" s="69">
        <f t="shared" si="18"/>
        <v>50</v>
      </c>
    </row>
    <row r="24" spans="1:8" ht="15.75" thickBot="1" x14ac:dyDescent="0.3">
      <c r="A24" s="106" t="s">
        <v>138</v>
      </c>
      <c r="B24" s="69">
        <v>1</v>
      </c>
      <c r="C24" s="69">
        <f t="shared" si="16"/>
        <v>25</v>
      </c>
      <c r="D24" s="69">
        <f t="shared" ref="D24:D31" si="20">SUM(E24:G24)</f>
        <v>10</v>
      </c>
      <c r="E24" s="94">
        <v>0</v>
      </c>
      <c r="F24" s="15">
        <v>10</v>
      </c>
      <c r="G24" s="95">
        <v>0</v>
      </c>
      <c r="H24" s="69">
        <f t="shared" si="18"/>
        <v>15</v>
      </c>
    </row>
    <row r="25" spans="1:8" ht="15.75" thickBot="1" x14ac:dyDescent="0.3">
      <c r="A25" s="86" t="s">
        <v>123</v>
      </c>
      <c r="B25" s="69">
        <v>2</v>
      </c>
      <c r="C25" s="69">
        <f t="shared" si="16"/>
        <v>50</v>
      </c>
      <c r="D25" s="69">
        <f t="shared" si="20"/>
        <v>45</v>
      </c>
      <c r="E25" s="75">
        <v>15</v>
      </c>
      <c r="F25" s="69">
        <v>0</v>
      </c>
      <c r="G25" s="76">
        <v>30</v>
      </c>
      <c r="H25" s="69">
        <f t="shared" si="18"/>
        <v>5</v>
      </c>
    </row>
    <row r="26" spans="1:8" ht="15.75" thickBot="1" x14ac:dyDescent="0.3">
      <c r="A26" s="87" t="s">
        <v>126</v>
      </c>
      <c r="B26" s="69">
        <v>5</v>
      </c>
      <c r="C26" s="69">
        <f t="shared" si="16"/>
        <v>125</v>
      </c>
      <c r="D26" s="69">
        <f t="shared" si="20"/>
        <v>60</v>
      </c>
      <c r="E26" s="75">
        <v>10</v>
      </c>
      <c r="F26" s="69">
        <v>35</v>
      </c>
      <c r="G26" s="76">
        <v>15</v>
      </c>
      <c r="H26" s="69">
        <f t="shared" si="18"/>
        <v>65</v>
      </c>
    </row>
    <row r="27" spans="1:8" ht="15.75" thickBot="1" x14ac:dyDescent="0.3">
      <c r="A27" s="87" t="s">
        <v>139</v>
      </c>
      <c r="B27" s="69">
        <v>5</v>
      </c>
      <c r="C27" s="69">
        <f>B27*25</f>
        <v>125</v>
      </c>
      <c r="D27" s="69">
        <f t="shared" ref="D27:D28" si="21">SUM(E27:G27)</f>
        <v>80</v>
      </c>
      <c r="E27" s="75">
        <v>15</v>
      </c>
      <c r="F27" s="69">
        <v>0</v>
      </c>
      <c r="G27" s="76">
        <v>65</v>
      </c>
      <c r="H27" s="69">
        <f>C27-D27</f>
        <v>45</v>
      </c>
    </row>
    <row r="28" spans="1:8" ht="15.75" thickBot="1" x14ac:dyDescent="0.3">
      <c r="A28" s="89" t="s">
        <v>140</v>
      </c>
      <c r="B28" s="69">
        <v>4</v>
      </c>
      <c r="C28" s="69">
        <f t="shared" ref="C28" si="22">B28*25</f>
        <v>100</v>
      </c>
      <c r="D28" s="69">
        <f t="shared" si="21"/>
        <v>40</v>
      </c>
      <c r="E28" s="75">
        <v>20</v>
      </c>
      <c r="F28" s="69">
        <v>0</v>
      </c>
      <c r="G28" s="76">
        <v>20</v>
      </c>
      <c r="H28" s="69">
        <f t="shared" ref="H28" si="23">C28-D28</f>
        <v>60</v>
      </c>
    </row>
    <row r="29" spans="1:8" ht="15.75" thickBot="1" x14ac:dyDescent="0.3">
      <c r="A29" s="104" t="s">
        <v>85</v>
      </c>
      <c r="B29" s="69">
        <v>0</v>
      </c>
      <c r="C29" s="69">
        <f>D29</f>
        <v>30</v>
      </c>
      <c r="D29" s="69">
        <v>30</v>
      </c>
      <c r="E29" s="94">
        <v>0</v>
      </c>
      <c r="F29" s="15">
        <v>0</v>
      </c>
      <c r="G29" s="95">
        <v>20</v>
      </c>
      <c r="H29" s="15">
        <v>0</v>
      </c>
    </row>
    <row r="30" spans="1:8" ht="15.75" thickBot="1" x14ac:dyDescent="0.3">
      <c r="A30" s="103" t="s">
        <v>130</v>
      </c>
      <c r="B30" s="69">
        <v>1</v>
      </c>
      <c r="C30" s="69">
        <f>B30*25</f>
        <v>25</v>
      </c>
      <c r="D30" s="69">
        <f t="shared" si="20"/>
        <v>15</v>
      </c>
      <c r="E30" s="94">
        <v>0</v>
      </c>
      <c r="F30" s="15">
        <v>15</v>
      </c>
      <c r="G30" s="95">
        <v>0</v>
      </c>
      <c r="H30" s="69">
        <f t="shared" ref="H30:H31" si="24">C30-D30</f>
        <v>10</v>
      </c>
    </row>
    <row r="31" spans="1:8" x14ac:dyDescent="0.25">
      <c r="A31" s="88" t="s">
        <v>96</v>
      </c>
      <c r="B31" s="69">
        <v>1</v>
      </c>
      <c r="C31" s="69">
        <f t="shared" ref="C31" si="25">B31*25</f>
        <v>25</v>
      </c>
      <c r="D31" s="69">
        <f t="shared" si="20"/>
        <v>10</v>
      </c>
      <c r="E31" s="79">
        <v>3</v>
      </c>
      <c r="F31" s="80">
        <v>0</v>
      </c>
      <c r="G31" s="81">
        <v>7</v>
      </c>
      <c r="H31" s="69">
        <f t="shared" si="24"/>
        <v>15</v>
      </c>
    </row>
    <row r="32" spans="1:8" x14ac:dyDescent="0.25">
      <c r="B32" s="108">
        <f t="shared" ref="B32:H32" si="26">SUM(B21:B31)</f>
        <v>27</v>
      </c>
      <c r="C32" s="108">
        <f t="shared" si="26"/>
        <v>705</v>
      </c>
      <c r="D32" s="108">
        <f t="shared" si="26"/>
        <v>420</v>
      </c>
      <c r="E32" s="108">
        <f t="shared" si="26"/>
        <v>78</v>
      </c>
      <c r="F32" s="108">
        <f t="shared" si="26"/>
        <v>90</v>
      </c>
      <c r="G32" s="108">
        <f t="shared" si="26"/>
        <v>242</v>
      </c>
      <c r="H32" s="108">
        <f t="shared" si="26"/>
        <v>285</v>
      </c>
    </row>
    <row r="34" spans="1:8" x14ac:dyDescent="0.25">
      <c r="E34" s="69" t="s">
        <v>132</v>
      </c>
      <c r="F34" s="69" t="s">
        <v>133</v>
      </c>
      <c r="G34" s="69" t="s">
        <v>134</v>
      </c>
      <c r="H34" s="69" t="s">
        <v>135</v>
      </c>
    </row>
    <row r="35" spans="1:8" x14ac:dyDescent="0.25">
      <c r="E35" s="105">
        <f>E32/SUM(E32:G32)*100</f>
        <v>19.024390243902438</v>
      </c>
      <c r="F35" s="105">
        <f>F32/SUM(E32:G32)*100</f>
        <v>21.951219512195124</v>
      </c>
      <c r="G35" s="105">
        <f>G32/SUM(E32:G32)*100</f>
        <v>59.024390243902438</v>
      </c>
      <c r="H35" s="105">
        <f>H32/C32*100</f>
        <v>40.425531914893611</v>
      </c>
    </row>
    <row r="37" spans="1:8" ht="15.75" thickBot="1" x14ac:dyDescent="0.3">
      <c r="A37" t="s">
        <v>141</v>
      </c>
      <c r="B37" s="69" t="s">
        <v>111</v>
      </c>
      <c r="C37" s="69" t="s">
        <v>116</v>
      </c>
      <c r="D37" s="69" t="s">
        <v>117</v>
      </c>
      <c r="E37" s="70" t="s">
        <v>118</v>
      </c>
      <c r="F37" s="71" t="s">
        <v>119</v>
      </c>
      <c r="G37" s="72" t="s">
        <v>120</v>
      </c>
      <c r="H37" s="69" t="s">
        <v>121</v>
      </c>
    </row>
    <row r="38" spans="1:8" ht="15.75" thickBot="1" x14ac:dyDescent="0.3">
      <c r="A38" s="87" t="s">
        <v>142</v>
      </c>
      <c r="B38" s="69">
        <v>5</v>
      </c>
      <c r="C38" s="69">
        <f t="shared" ref="C38:C41" si="27">B38*25</f>
        <v>125</v>
      </c>
      <c r="D38" s="69">
        <f t="shared" ref="D38:D46" si="28">SUM(E38:G38)</f>
        <v>75</v>
      </c>
      <c r="E38" s="75">
        <v>30</v>
      </c>
      <c r="F38" s="69">
        <v>30</v>
      </c>
      <c r="G38" s="76">
        <v>15</v>
      </c>
      <c r="H38" s="69">
        <f t="shared" ref="H38:H41" si="29">C38-D38</f>
        <v>50</v>
      </c>
    </row>
    <row r="39" spans="1:8" ht="15.75" thickBot="1" x14ac:dyDescent="0.3">
      <c r="A39" s="87" t="s">
        <v>143</v>
      </c>
      <c r="B39" s="69">
        <v>6</v>
      </c>
      <c r="C39" s="69">
        <f t="shared" si="27"/>
        <v>150</v>
      </c>
      <c r="D39" s="69">
        <f t="shared" si="28"/>
        <v>90</v>
      </c>
      <c r="E39" s="75">
        <v>30</v>
      </c>
      <c r="F39" s="69">
        <v>15</v>
      </c>
      <c r="G39" s="76">
        <v>45</v>
      </c>
      <c r="H39" s="69">
        <f t="shared" si="29"/>
        <v>60</v>
      </c>
    </row>
    <row r="40" spans="1:8" ht="15.75" thickBot="1" x14ac:dyDescent="0.3">
      <c r="A40" s="89" t="s">
        <v>140</v>
      </c>
      <c r="B40" s="69">
        <v>2</v>
      </c>
      <c r="C40" s="69">
        <f t="shared" si="27"/>
        <v>50</v>
      </c>
      <c r="D40" s="69">
        <f t="shared" si="28"/>
        <v>50</v>
      </c>
      <c r="E40" s="75">
        <v>5</v>
      </c>
      <c r="F40" s="69">
        <v>15</v>
      </c>
      <c r="G40" s="76">
        <v>30</v>
      </c>
      <c r="H40" s="69">
        <f t="shared" si="29"/>
        <v>0</v>
      </c>
    </row>
    <row r="41" spans="1:8" ht="15.75" thickBot="1" x14ac:dyDescent="0.3">
      <c r="A41" s="84" t="s">
        <v>144</v>
      </c>
      <c r="B41" s="69">
        <v>5</v>
      </c>
      <c r="C41" s="69">
        <f t="shared" si="27"/>
        <v>125</v>
      </c>
      <c r="D41" s="69">
        <f t="shared" ref="D41" si="30">SUM(E41:G41)</f>
        <v>50</v>
      </c>
      <c r="E41" s="75">
        <v>10</v>
      </c>
      <c r="F41" s="69">
        <v>0</v>
      </c>
      <c r="G41" s="76">
        <v>40</v>
      </c>
      <c r="H41" s="69">
        <f t="shared" si="29"/>
        <v>75</v>
      </c>
    </row>
    <row r="42" spans="1:8" ht="15.75" thickBot="1" x14ac:dyDescent="0.3">
      <c r="A42" s="84" t="s">
        <v>145</v>
      </c>
      <c r="B42" s="69">
        <v>4</v>
      </c>
      <c r="C42" s="69">
        <f>B42*25</f>
        <v>100</v>
      </c>
      <c r="D42" s="69">
        <f>SUM(E42:G42)</f>
        <v>65</v>
      </c>
      <c r="E42" s="75">
        <v>20</v>
      </c>
      <c r="F42" s="69">
        <v>0</v>
      </c>
      <c r="G42" s="76">
        <v>45</v>
      </c>
      <c r="H42" s="69">
        <f>C42-D42</f>
        <v>35</v>
      </c>
    </row>
    <row r="43" spans="1:8" ht="15.75" thickBot="1" x14ac:dyDescent="0.3">
      <c r="A43" s="83" t="s">
        <v>146</v>
      </c>
      <c r="B43" s="69">
        <v>2</v>
      </c>
      <c r="C43" s="69">
        <f t="shared" ref="C43" si="31">B43*25</f>
        <v>50</v>
      </c>
      <c r="D43" s="69">
        <f t="shared" ref="D43" si="32">SUM(E43:G43)</f>
        <v>30</v>
      </c>
      <c r="E43" s="75">
        <v>5</v>
      </c>
      <c r="F43" s="69">
        <v>0</v>
      </c>
      <c r="G43" s="76">
        <v>25</v>
      </c>
      <c r="H43" s="69">
        <f t="shared" ref="H43" si="33">C43-D43</f>
        <v>20</v>
      </c>
    </row>
    <row r="44" spans="1:8" ht="15.75" thickBot="1" x14ac:dyDescent="0.3">
      <c r="A44" s="78" t="s">
        <v>147</v>
      </c>
      <c r="B44" s="69">
        <v>1</v>
      </c>
      <c r="C44" s="69">
        <f>B44*25</f>
        <v>25</v>
      </c>
      <c r="D44" s="69">
        <f>SUM(E44:G44)</f>
        <v>12</v>
      </c>
      <c r="E44" s="75">
        <v>0</v>
      </c>
      <c r="F44" s="69">
        <v>0</v>
      </c>
      <c r="G44" s="76">
        <v>12</v>
      </c>
      <c r="H44" s="69">
        <f>C44-D44</f>
        <v>13</v>
      </c>
    </row>
    <row r="45" spans="1:8" ht="15.75" thickBot="1" x14ac:dyDescent="0.3">
      <c r="A45" s="103" t="s">
        <v>130</v>
      </c>
      <c r="B45" s="69">
        <v>1</v>
      </c>
      <c r="C45" s="69">
        <f>B45*25</f>
        <v>25</v>
      </c>
      <c r="D45" s="69">
        <f t="shared" si="28"/>
        <v>15</v>
      </c>
      <c r="E45" s="94">
        <v>0</v>
      </c>
      <c r="F45" s="15">
        <v>15</v>
      </c>
      <c r="G45" s="95">
        <v>0</v>
      </c>
      <c r="H45" s="69">
        <f t="shared" ref="H45:H46" si="34">C45-D45</f>
        <v>10</v>
      </c>
    </row>
    <row r="46" spans="1:8" x14ac:dyDescent="0.25">
      <c r="A46" s="88" t="s">
        <v>148</v>
      </c>
      <c r="B46" s="69">
        <v>1</v>
      </c>
      <c r="C46" s="69">
        <f t="shared" ref="C46" si="35">B46*25</f>
        <v>25</v>
      </c>
      <c r="D46" s="69">
        <f t="shared" si="28"/>
        <v>15</v>
      </c>
      <c r="E46" s="79">
        <v>0</v>
      </c>
      <c r="F46" s="80">
        <v>10</v>
      </c>
      <c r="G46" s="81">
        <v>5</v>
      </c>
      <c r="H46" s="69">
        <f t="shared" si="34"/>
        <v>10</v>
      </c>
    </row>
    <row r="47" spans="1:8" x14ac:dyDescent="0.25">
      <c r="B47" s="73">
        <f t="shared" ref="B47:H47" si="36">SUM(B38:B46)</f>
        <v>27</v>
      </c>
      <c r="C47" s="73">
        <f t="shared" si="36"/>
        <v>675</v>
      </c>
      <c r="D47" s="73">
        <f t="shared" si="36"/>
        <v>402</v>
      </c>
      <c r="E47" s="73">
        <f t="shared" si="36"/>
        <v>100</v>
      </c>
      <c r="F47" s="73">
        <f t="shared" si="36"/>
        <v>85</v>
      </c>
      <c r="G47" s="73">
        <f t="shared" si="36"/>
        <v>217</v>
      </c>
      <c r="H47" s="73">
        <f t="shared" si="36"/>
        <v>273</v>
      </c>
    </row>
    <row r="49" spans="1:9" x14ac:dyDescent="0.25">
      <c r="E49" s="69" t="s">
        <v>132</v>
      </c>
      <c r="F49" s="69" t="s">
        <v>133</v>
      </c>
      <c r="G49" s="69" t="s">
        <v>134</v>
      </c>
      <c r="H49" s="69" t="s">
        <v>135</v>
      </c>
    </row>
    <row r="50" spans="1:9" x14ac:dyDescent="0.25">
      <c r="E50" s="105">
        <f>E47/SUM(E47:G47)*100</f>
        <v>24.875621890547265</v>
      </c>
      <c r="F50" s="105">
        <f>F47/SUM(E47:G47)*100</f>
        <v>21.144278606965177</v>
      </c>
      <c r="G50" s="105">
        <f>G47/SUM(E47:G47)*100</f>
        <v>53.980099502487569</v>
      </c>
      <c r="H50" s="105">
        <f>H47/C47*100</f>
        <v>40.444444444444443</v>
      </c>
    </row>
    <row r="52" spans="1:9" ht="15.75" thickBot="1" x14ac:dyDescent="0.3">
      <c r="A52" t="s">
        <v>149</v>
      </c>
      <c r="B52" s="69" t="s">
        <v>111</v>
      </c>
      <c r="C52" s="69" t="s">
        <v>116</v>
      </c>
      <c r="D52" s="69" t="s">
        <v>117</v>
      </c>
      <c r="E52" s="70" t="s">
        <v>118</v>
      </c>
      <c r="F52" s="71" t="s">
        <v>119</v>
      </c>
      <c r="G52" s="72" t="s">
        <v>120</v>
      </c>
      <c r="H52" s="69" t="s">
        <v>121</v>
      </c>
    </row>
    <row r="53" spans="1:9" ht="15.75" thickBot="1" x14ac:dyDescent="0.3">
      <c r="A53" s="87" t="s">
        <v>150</v>
      </c>
      <c r="B53" s="69">
        <v>2</v>
      </c>
      <c r="C53" s="69">
        <f>B53*25</f>
        <v>50</v>
      </c>
      <c r="D53" s="69">
        <f t="shared" ref="D53:D54" si="37">SUM(E53:G53)</f>
        <v>30</v>
      </c>
      <c r="E53" s="75">
        <v>10</v>
      </c>
      <c r="F53" s="69">
        <v>0</v>
      </c>
      <c r="G53" s="76">
        <v>20</v>
      </c>
      <c r="H53" s="69">
        <f>C53-D53</f>
        <v>20</v>
      </c>
    </row>
    <row r="54" spans="1:9" ht="15.75" thickBot="1" x14ac:dyDescent="0.3">
      <c r="A54" s="89" t="s">
        <v>151</v>
      </c>
      <c r="B54" s="69">
        <v>2</v>
      </c>
      <c r="C54" s="69">
        <f t="shared" ref="C54" si="38">B54*25</f>
        <v>50</v>
      </c>
      <c r="D54" s="69">
        <f t="shared" si="37"/>
        <v>30</v>
      </c>
      <c r="E54" s="75">
        <v>10</v>
      </c>
      <c r="F54" s="69">
        <v>0</v>
      </c>
      <c r="G54" s="76">
        <v>20</v>
      </c>
      <c r="H54" s="69">
        <f t="shared" ref="H54" si="39">C54-D54</f>
        <v>20</v>
      </c>
    </row>
    <row r="55" spans="1:9" ht="15.75" thickBot="1" x14ac:dyDescent="0.3">
      <c r="A55" s="85" t="s">
        <v>26</v>
      </c>
      <c r="B55" s="69">
        <v>1</v>
      </c>
      <c r="C55" s="69">
        <f t="shared" ref="C55:C56" si="40">B55*25</f>
        <v>25</v>
      </c>
      <c r="D55" s="69">
        <f t="shared" ref="D55:D56" si="41">SUM(E55:G55)</f>
        <v>20</v>
      </c>
      <c r="E55" s="75">
        <v>0</v>
      </c>
      <c r="F55" s="69">
        <v>0</v>
      </c>
      <c r="G55" s="76">
        <v>20</v>
      </c>
      <c r="H55" s="69">
        <f t="shared" ref="H55:H56" si="42">C55-D55</f>
        <v>5</v>
      </c>
    </row>
    <row r="56" spans="1:9" x14ac:dyDescent="0.25">
      <c r="A56" s="84" t="s">
        <v>144</v>
      </c>
      <c r="B56" s="69">
        <v>9</v>
      </c>
      <c r="C56" s="69">
        <f t="shared" si="40"/>
        <v>225</v>
      </c>
      <c r="D56" s="69">
        <f t="shared" si="41"/>
        <v>135</v>
      </c>
      <c r="E56" s="75">
        <v>45</v>
      </c>
      <c r="F56" s="69">
        <v>35</v>
      </c>
      <c r="G56" s="76">
        <v>55</v>
      </c>
      <c r="H56" s="69">
        <f t="shared" si="42"/>
        <v>90</v>
      </c>
    </row>
    <row r="57" spans="1:9" x14ac:dyDescent="0.25">
      <c r="A57" s="84" t="s">
        <v>145</v>
      </c>
      <c r="B57" s="69">
        <v>6</v>
      </c>
      <c r="C57" s="69">
        <f>B57*25</f>
        <v>150</v>
      </c>
      <c r="D57" s="69">
        <f>SUM(E57:G57)</f>
        <v>90</v>
      </c>
      <c r="E57" s="75">
        <v>15</v>
      </c>
      <c r="F57" s="69">
        <v>15</v>
      </c>
      <c r="G57" s="76">
        <v>60</v>
      </c>
      <c r="H57" s="69">
        <f>C57-D57</f>
        <v>60</v>
      </c>
      <c r="I57" s="102"/>
    </row>
    <row r="58" spans="1:9" x14ac:dyDescent="0.25">
      <c r="A58" s="83" t="s">
        <v>152</v>
      </c>
      <c r="B58" s="69">
        <v>3</v>
      </c>
      <c r="C58" s="69">
        <f t="shared" ref="C58" si="43">B58*25</f>
        <v>75</v>
      </c>
      <c r="D58" s="69">
        <f t="shared" ref="D58" si="44">SUM(E58:G58)</f>
        <v>40</v>
      </c>
      <c r="E58" s="75">
        <v>40</v>
      </c>
      <c r="F58" s="69">
        <v>0</v>
      </c>
      <c r="G58" s="76">
        <v>0</v>
      </c>
      <c r="H58" s="69">
        <f t="shared" ref="H58" si="45">C58-D58</f>
        <v>35</v>
      </c>
      <c r="I58" s="102"/>
    </row>
    <row r="59" spans="1:9" ht="15.75" thickBot="1" x14ac:dyDescent="0.3">
      <c r="A59" s="78" t="s">
        <v>147</v>
      </c>
      <c r="B59" s="69">
        <v>1</v>
      </c>
      <c r="C59" s="69">
        <f>B59*25</f>
        <v>25</v>
      </c>
      <c r="D59" s="69">
        <f>SUM(E59:G59)</f>
        <v>12</v>
      </c>
      <c r="E59" s="75">
        <v>0</v>
      </c>
      <c r="F59" s="69">
        <v>0</v>
      </c>
      <c r="G59" s="76">
        <v>12</v>
      </c>
      <c r="H59" s="69">
        <f>C59-D59</f>
        <v>13</v>
      </c>
    </row>
    <row r="60" spans="1:9" ht="15.75" thickBot="1" x14ac:dyDescent="0.3">
      <c r="A60" s="103" t="s">
        <v>130</v>
      </c>
      <c r="B60" s="69">
        <v>2</v>
      </c>
      <c r="C60" s="69">
        <f>B60*25</f>
        <v>50</v>
      </c>
      <c r="D60" s="69">
        <f t="shared" ref="D60:D61" si="46">SUM(E60:G60)</f>
        <v>30</v>
      </c>
      <c r="E60" s="94">
        <v>0</v>
      </c>
      <c r="F60" s="15">
        <v>30</v>
      </c>
      <c r="G60" s="95">
        <v>0</v>
      </c>
      <c r="H60" s="69">
        <f t="shared" ref="H60:H61" si="47">C60-D60</f>
        <v>20</v>
      </c>
    </row>
    <row r="61" spans="1:9" ht="15.75" thickBot="1" x14ac:dyDescent="0.3">
      <c r="A61" s="78" t="s">
        <v>98</v>
      </c>
      <c r="B61" s="69">
        <v>1</v>
      </c>
      <c r="C61" s="69">
        <f t="shared" ref="C61" si="48">B61*25</f>
        <v>25</v>
      </c>
      <c r="D61" s="69">
        <f t="shared" si="46"/>
        <v>15</v>
      </c>
      <c r="E61" s="79">
        <v>0</v>
      </c>
      <c r="F61" s="80">
        <v>11</v>
      </c>
      <c r="G61" s="81">
        <v>4</v>
      </c>
      <c r="H61" s="69">
        <f t="shared" si="47"/>
        <v>10</v>
      </c>
    </row>
    <row r="62" spans="1:9" x14ac:dyDescent="0.25">
      <c r="B62" s="73">
        <f>SUM(B53:B61)</f>
        <v>27</v>
      </c>
      <c r="C62" s="73">
        <f>SUM(C55:C61)</f>
        <v>575</v>
      </c>
      <c r="D62" s="73">
        <f>SUM(D53:D61)</f>
        <v>402</v>
      </c>
      <c r="E62" s="73">
        <f>SUM(E55:E61)</f>
        <v>100</v>
      </c>
      <c r="F62" s="73">
        <f>SUM(F55:F61)</f>
        <v>91</v>
      </c>
      <c r="G62" s="73">
        <f>SUM(G55:G61)</f>
        <v>151</v>
      </c>
      <c r="H62" s="73">
        <f>SUM(H55:H61)</f>
        <v>233</v>
      </c>
    </row>
    <row r="64" spans="1:9" x14ac:dyDescent="0.25">
      <c r="E64" s="69" t="s">
        <v>132</v>
      </c>
      <c r="F64" s="69" t="s">
        <v>133</v>
      </c>
      <c r="G64" s="69" t="s">
        <v>134</v>
      </c>
      <c r="H64" s="69" t="s">
        <v>135</v>
      </c>
    </row>
    <row r="65" spans="1:9" x14ac:dyDescent="0.25">
      <c r="E65" s="105">
        <f>E62/SUM(E62:G62)*100</f>
        <v>29.239766081871345</v>
      </c>
      <c r="F65" s="105">
        <f>F62/SUM(E62:G62)*100</f>
        <v>26.608187134502927</v>
      </c>
      <c r="G65" s="105">
        <f>G62/SUM(E62:G62)*100</f>
        <v>44.152046783625728</v>
      </c>
      <c r="H65" s="105">
        <f>H62/C62*100</f>
        <v>40.521739130434781</v>
      </c>
    </row>
    <row r="67" spans="1:9" x14ac:dyDescent="0.25">
      <c r="A67" t="s">
        <v>153</v>
      </c>
      <c r="B67" s="69" t="s">
        <v>111</v>
      </c>
      <c r="C67" s="69" t="s">
        <v>116</v>
      </c>
      <c r="D67" s="69" t="s">
        <v>117</v>
      </c>
      <c r="E67" s="70" t="s">
        <v>118</v>
      </c>
      <c r="F67" s="71" t="s">
        <v>119</v>
      </c>
      <c r="G67" s="72" t="s">
        <v>120</v>
      </c>
      <c r="H67" s="69" t="s">
        <v>121</v>
      </c>
    </row>
    <row r="68" spans="1:9" ht="15.75" thickBot="1" x14ac:dyDescent="0.3">
      <c r="A68" s="84" t="s">
        <v>144</v>
      </c>
      <c r="B68" s="69">
        <v>8</v>
      </c>
      <c r="C68" s="69">
        <f t="shared" ref="C68:C70" si="49">B68*25</f>
        <v>200</v>
      </c>
      <c r="D68" s="69">
        <f t="shared" ref="D68:D69" si="50">SUM(E68:G68)</f>
        <v>140</v>
      </c>
      <c r="E68" s="75">
        <v>40</v>
      </c>
      <c r="F68" s="69">
        <v>35</v>
      </c>
      <c r="G68" s="76">
        <v>65</v>
      </c>
      <c r="H68" s="69">
        <f t="shared" ref="H68:H70" si="51">C68-D68</f>
        <v>60</v>
      </c>
    </row>
    <row r="69" spans="1:9" ht="15.75" thickBot="1" x14ac:dyDescent="0.3">
      <c r="A69" s="83" t="s">
        <v>154</v>
      </c>
      <c r="B69" s="69">
        <v>3</v>
      </c>
      <c r="C69" s="69">
        <f t="shared" si="49"/>
        <v>75</v>
      </c>
      <c r="D69" s="69">
        <f t="shared" si="50"/>
        <v>45</v>
      </c>
      <c r="E69" s="75">
        <v>0</v>
      </c>
      <c r="F69" s="69">
        <v>30</v>
      </c>
      <c r="G69" s="76">
        <v>15</v>
      </c>
      <c r="H69" s="69">
        <f t="shared" si="51"/>
        <v>30</v>
      </c>
      <c r="I69" s="15"/>
    </row>
    <row r="70" spans="1:9" ht="15.75" thickBot="1" x14ac:dyDescent="0.3">
      <c r="A70" s="83" t="s">
        <v>152</v>
      </c>
      <c r="B70" s="69">
        <v>7</v>
      </c>
      <c r="C70" s="69">
        <f t="shared" si="49"/>
        <v>175</v>
      </c>
      <c r="D70" s="69">
        <f t="shared" ref="D70" si="52">SUM(E70:G70)</f>
        <v>90</v>
      </c>
      <c r="E70" s="75">
        <v>0</v>
      </c>
      <c r="F70" s="69">
        <v>80</v>
      </c>
      <c r="G70" s="76">
        <v>10</v>
      </c>
      <c r="H70" s="69">
        <f t="shared" si="51"/>
        <v>85</v>
      </c>
    </row>
    <row r="71" spans="1:9" x14ac:dyDescent="0.25">
      <c r="A71" s="82" t="s">
        <v>155</v>
      </c>
      <c r="B71" s="69">
        <v>4</v>
      </c>
      <c r="C71" s="69">
        <f>B71*25</f>
        <v>100</v>
      </c>
      <c r="D71" s="69">
        <v>60</v>
      </c>
      <c r="E71" s="75">
        <v>10</v>
      </c>
      <c r="F71" s="69">
        <v>35</v>
      </c>
      <c r="G71" s="76">
        <v>15</v>
      </c>
      <c r="H71" s="69">
        <f>C71-D71</f>
        <v>40</v>
      </c>
    </row>
    <row r="72" spans="1:9" ht="15.75" thickBot="1" x14ac:dyDescent="0.3">
      <c r="A72" s="78" t="s">
        <v>147</v>
      </c>
      <c r="B72" s="69">
        <v>1</v>
      </c>
      <c r="C72" s="69">
        <f>B72*25</f>
        <v>25</v>
      </c>
      <c r="D72" s="69">
        <f>SUM(E72:G72)</f>
        <v>16</v>
      </c>
      <c r="E72" s="75">
        <v>0</v>
      </c>
      <c r="F72" s="69">
        <v>0</v>
      </c>
      <c r="G72" s="76">
        <v>16</v>
      </c>
      <c r="H72" s="69">
        <f>C72-D72</f>
        <v>9</v>
      </c>
    </row>
    <row r="73" spans="1:9" ht="15.75" thickBot="1" x14ac:dyDescent="0.3">
      <c r="A73" s="103" t="s">
        <v>156</v>
      </c>
      <c r="B73" s="15">
        <v>1</v>
      </c>
      <c r="C73" s="15">
        <f>B73*25</f>
        <v>25</v>
      </c>
      <c r="D73" s="15">
        <f t="shared" ref="D73:D74" si="53">SUM(E73:G73)</f>
        <v>15</v>
      </c>
      <c r="E73" s="94">
        <v>0</v>
      </c>
      <c r="F73" s="15">
        <v>15</v>
      </c>
      <c r="G73" s="95">
        <v>0</v>
      </c>
      <c r="H73" s="15">
        <f t="shared" ref="H73:H74" si="54">C73-D73</f>
        <v>10</v>
      </c>
    </row>
    <row r="74" spans="1:9" ht="15.75" thickBot="1" x14ac:dyDescent="0.3">
      <c r="A74" s="103" t="s">
        <v>157</v>
      </c>
      <c r="B74" s="15">
        <v>2</v>
      </c>
      <c r="C74" s="15">
        <f t="shared" ref="C74" si="55">B74*25</f>
        <v>50</v>
      </c>
      <c r="D74" s="15">
        <f t="shared" si="53"/>
        <v>30</v>
      </c>
      <c r="E74" s="94">
        <v>0</v>
      </c>
      <c r="F74" s="15">
        <v>22</v>
      </c>
      <c r="G74" s="95">
        <v>8</v>
      </c>
      <c r="H74" s="15">
        <f t="shared" si="54"/>
        <v>20</v>
      </c>
    </row>
    <row r="75" spans="1:9" ht="15.75" thickBot="1" x14ac:dyDescent="0.3">
      <c r="A75" s="78" t="s">
        <v>99</v>
      </c>
      <c r="B75" s="69">
        <v>1</v>
      </c>
      <c r="C75" s="69">
        <f t="shared" ref="C75" si="56">B75*25</f>
        <v>25</v>
      </c>
      <c r="D75" s="69">
        <f t="shared" ref="D75" si="57">SUM(E75:G75)</f>
        <v>10</v>
      </c>
      <c r="E75" s="79">
        <v>4</v>
      </c>
      <c r="F75" s="80">
        <v>0</v>
      </c>
      <c r="G75" s="81">
        <v>6</v>
      </c>
      <c r="H75" s="69">
        <f t="shared" ref="H75" si="58">C75-D75</f>
        <v>15</v>
      </c>
    </row>
    <row r="76" spans="1:9" x14ac:dyDescent="0.25">
      <c r="B76" s="73">
        <f t="shared" ref="B76:H76" si="59">SUM(B68:B75)</f>
        <v>27</v>
      </c>
      <c r="C76" s="73">
        <f t="shared" si="59"/>
        <v>675</v>
      </c>
      <c r="D76" s="73">
        <f t="shared" si="59"/>
        <v>406</v>
      </c>
      <c r="E76" s="73">
        <f t="shared" si="59"/>
        <v>54</v>
      </c>
      <c r="F76" s="73">
        <f t="shared" si="59"/>
        <v>217</v>
      </c>
      <c r="G76" s="73">
        <f t="shared" si="59"/>
        <v>135</v>
      </c>
      <c r="H76" s="73">
        <f t="shared" si="59"/>
        <v>269</v>
      </c>
    </row>
    <row r="78" spans="1:9" x14ac:dyDescent="0.25">
      <c r="E78" s="69" t="s">
        <v>132</v>
      </c>
      <c r="F78" s="69" t="s">
        <v>133</v>
      </c>
      <c r="G78" s="69" t="s">
        <v>134</v>
      </c>
      <c r="H78" s="69" t="s">
        <v>135</v>
      </c>
    </row>
    <row r="79" spans="1:9" x14ac:dyDescent="0.25">
      <c r="E79" s="105">
        <f>E76/SUM(E76:G76)*100</f>
        <v>13.300492610837439</v>
      </c>
      <c r="F79" s="105">
        <f>F76/SUM(E76:G76)*100</f>
        <v>53.448275862068961</v>
      </c>
      <c r="G79" s="105">
        <f>G76/SUM(E76:G76)*100</f>
        <v>33.251231527093594</v>
      </c>
      <c r="H79" s="105">
        <f>H76/C76*100</f>
        <v>39.851851851851848</v>
      </c>
    </row>
    <row r="81" spans="1:9" x14ac:dyDescent="0.25">
      <c r="A81" t="s">
        <v>158</v>
      </c>
      <c r="B81" s="69" t="s">
        <v>111</v>
      </c>
      <c r="C81" s="69" t="s">
        <v>116</v>
      </c>
      <c r="D81" s="69" t="s">
        <v>117</v>
      </c>
      <c r="E81" s="70" t="s">
        <v>118</v>
      </c>
      <c r="F81" s="71" t="s">
        <v>119</v>
      </c>
      <c r="G81" s="72" t="s">
        <v>120</v>
      </c>
      <c r="H81" s="69" t="s">
        <v>121</v>
      </c>
    </row>
    <row r="82" spans="1:9" x14ac:dyDescent="0.25">
      <c r="A82" s="85" t="s">
        <v>27</v>
      </c>
      <c r="B82" s="69">
        <v>1</v>
      </c>
      <c r="C82" s="69">
        <f t="shared" ref="C82" si="60">B82*25</f>
        <v>25</v>
      </c>
      <c r="D82" s="69">
        <f t="shared" ref="D82" si="61">SUM(E82:G82)</f>
        <v>20</v>
      </c>
      <c r="E82" s="75">
        <v>0</v>
      </c>
      <c r="F82" s="69">
        <v>0</v>
      </c>
      <c r="G82" s="76">
        <v>20</v>
      </c>
      <c r="H82" s="69">
        <f t="shared" ref="H82" si="62">C82-D82</f>
        <v>5</v>
      </c>
    </row>
    <row r="83" spans="1:9" x14ac:dyDescent="0.25">
      <c r="A83" s="84" t="s">
        <v>144</v>
      </c>
      <c r="B83" s="15">
        <v>3</v>
      </c>
      <c r="C83" s="15">
        <f t="shared" ref="C83:C84" si="63">B83*25</f>
        <v>75</v>
      </c>
      <c r="D83" s="15">
        <f t="shared" ref="D83:D84" si="64">SUM(E83:G83)</f>
        <v>55</v>
      </c>
      <c r="E83" s="94">
        <v>10</v>
      </c>
      <c r="F83" s="15">
        <v>0</v>
      </c>
      <c r="G83" s="95">
        <v>45</v>
      </c>
      <c r="H83" s="15">
        <f t="shared" ref="H83:H84" si="65">C83-D83</f>
        <v>20</v>
      </c>
    </row>
    <row r="84" spans="1:9" ht="30" x14ac:dyDescent="0.25">
      <c r="A84" s="109" t="s">
        <v>159</v>
      </c>
      <c r="B84" s="15">
        <v>2</v>
      </c>
      <c r="C84" s="15">
        <f t="shared" si="63"/>
        <v>50</v>
      </c>
      <c r="D84" s="15">
        <f t="shared" si="64"/>
        <v>30</v>
      </c>
      <c r="E84" s="94">
        <v>15</v>
      </c>
      <c r="F84" s="15">
        <v>0</v>
      </c>
      <c r="G84" s="95">
        <v>15</v>
      </c>
      <c r="H84" s="15">
        <f t="shared" si="65"/>
        <v>20</v>
      </c>
    </row>
    <row r="85" spans="1:9" ht="15.75" thickBot="1" x14ac:dyDescent="0.3">
      <c r="A85" s="84" t="s">
        <v>160</v>
      </c>
      <c r="B85" s="69">
        <v>4</v>
      </c>
      <c r="C85" s="69">
        <f t="shared" ref="C85:C88" si="66">B85*25</f>
        <v>100</v>
      </c>
      <c r="D85" s="69">
        <f t="shared" ref="D85:D86" si="67">SUM(E85:G85)</f>
        <v>70</v>
      </c>
      <c r="E85" s="75">
        <v>30</v>
      </c>
      <c r="F85" s="69">
        <v>0</v>
      </c>
      <c r="G85" s="76">
        <v>40</v>
      </c>
      <c r="H85" s="69">
        <f t="shared" ref="H85:H88" si="68">C85-D85</f>
        <v>30</v>
      </c>
    </row>
    <row r="86" spans="1:9" ht="15.75" thickBot="1" x14ac:dyDescent="0.3">
      <c r="A86" s="92" t="s">
        <v>161</v>
      </c>
      <c r="B86" s="15">
        <v>2</v>
      </c>
      <c r="C86" s="15">
        <f t="shared" si="66"/>
        <v>50</v>
      </c>
      <c r="D86" s="15">
        <f t="shared" si="67"/>
        <v>30</v>
      </c>
      <c r="E86" s="94">
        <v>10</v>
      </c>
      <c r="F86" s="15">
        <v>20</v>
      </c>
      <c r="G86" s="95">
        <v>0</v>
      </c>
      <c r="H86" s="15">
        <f t="shared" si="68"/>
        <v>20</v>
      </c>
      <c r="I86" s="15"/>
    </row>
    <row r="87" spans="1:9" ht="15.75" thickBot="1" x14ac:dyDescent="0.3">
      <c r="A87" s="83" t="s">
        <v>152</v>
      </c>
      <c r="B87" s="69">
        <v>4</v>
      </c>
      <c r="C87" s="69">
        <f t="shared" si="66"/>
        <v>100</v>
      </c>
      <c r="D87" s="69">
        <f t="shared" ref="D87" si="69">SUM(E87:G87)</f>
        <v>95</v>
      </c>
      <c r="E87" s="75">
        <v>50</v>
      </c>
      <c r="F87" s="69">
        <v>35</v>
      </c>
      <c r="G87" s="76">
        <v>10</v>
      </c>
      <c r="H87" s="69">
        <f t="shared" si="68"/>
        <v>5</v>
      </c>
    </row>
    <row r="88" spans="1:9" ht="15.75" thickBot="1" x14ac:dyDescent="0.3">
      <c r="A88" s="78" t="s">
        <v>147</v>
      </c>
      <c r="B88" s="69">
        <v>1</v>
      </c>
      <c r="C88" s="69">
        <f t="shared" si="66"/>
        <v>25</v>
      </c>
      <c r="D88" s="69">
        <f t="shared" ref="D88" si="70">SUM(E88:G88)</f>
        <v>16</v>
      </c>
      <c r="E88" s="75">
        <v>0</v>
      </c>
      <c r="F88" s="69">
        <v>0</v>
      </c>
      <c r="G88" s="76">
        <v>16</v>
      </c>
      <c r="H88" s="69">
        <f t="shared" si="68"/>
        <v>9</v>
      </c>
    </row>
    <row r="89" spans="1:9" ht="15.75" thickBot="1" x14ac:dyDescent="0.3">
      <c r="A89" s="78" t="s">
        <v>162</v>
      </c>
      <c r="B89" s="69">
        <v>1</v>
      </c>
      <c r="C89" s="69">
        <f>B89*30</f>
        <v>30</v>
      </c>
      <c r="D89" s="69">
        <f t="shared" ref="D89" si="71">SUM(E89:G89)</f>
        <v>30</v>
      </c>
      <c r="E89" s="75">
        <v>0</v>
      </c>
      <c r="F89" s="69">
        <v>0</v>
      </c>
      <c r="G89" s="76">
        <v>30</v>
      </c>
      <c r="H89" s="69">
        <f>C89-D89</f>
        <v>0</v>
      </c>
    </row>
    <row r="90" spans="1:9" ht="15.75" thickBot="1" x14ac:dyDescent="0.3">
      <c r="A90" t="s">
        <v>163</v>
      </c>
      <c r="B90" s="69">
        <v>0</v>
      </c>
      <c r="C90" s="69">
        <v>5</v>
      </c>
      <c r="D90" s="69">
        <f>SUM(E90:G90)</f>
        <v>5</v>
      </c>
      <c r="E90" s="94">
        <v>5</v>
      </c>
      <c r="F90" s="15">
        <v>0</v>
      </c>
      <c r="G90" s="95">
        <v>0</v>
      </c>
      <c r="H90" s="69">
        <f>C90-D90</f>
        <v>0</v>
      </c>
    </row>
    <row r="91" spans="1:9" x14ac:dyDescent="0.25">
      <c r="A91" s="103" t="s">
        <v>156</v>
      </c>
      <c r="B91" s="69">
        <v>1</v>
      </c>
      <c r="C91" s="69">
        <f>B91*25</f>
        <v>25</v>
      </c>
      <c r="D91" s="69">
        <f t="shared" ref="D91:D92" si="72">SUM(E91:G91)</f>
        <v>15</v>
      </c>
      <c r="E91" s="94">
        <v>0</v>
      </c>
      <c r="F91" s="15">
        <v>15</v>
      </c>
      <c r="G91" s="95">
        <v>0</v>
      </c>
      <c r="H91" s="69">
        <f t="shared" ref="H91:H92" si="73">C91-D91</f>
        <v>10</v>
      </c>
    </row>
    <row r="92" spans="1:9" ht="15.75" thickBot="1" x14ac:dyDescent="0.3">
      <c r="A92" s="103" t="s">
        <v>157</v>
      </c>
      <c r="B92" s="69">
        <v>2</v>
      </c>
      <c r="C92" s="69">
        <f t="shared" ref="C92" si="74">B92*25</f>
        <v>50</v>
      </c>
      <c r="D92" s="69">
        <f t="shared" si="72"/>
        <v>30</v>
      </c>
      <c r="E92" s="94">
        <v>0</v>
      </c>
      <c r="F92" s="15">
        <v>22</v>
      </c>
      <c r="G92" s="95">
        <v>8</v>
      </c>
      <c r="H92" s="69">
        <f t="shared" si="73"/>
        <v>20</v>
      </c>
    </row>
    <row r="93" spans="1:9" ht="15.75" thickBot="1" x14ac:dyDescent="0.3">
      <c r="A93" s="78" t="s">
        <v>100</v>
      </c>
      <c r="B93" s="69">
        <v>1</v>
      </c>
      <c r="C93" s="69">
        <f>B93*25</f>
        <v>25</v>
      </c>
      <c r="D93" s="69">
        <f>SUM(E93:G93)</f>
        <v>10</v>
      </c>
      <c r="E93" s="75">
        <v>0</v>
      </c>
      <c r="F93" s="69">
        <v>4</v>
      </c>
      <c r="G93" s="76">
        <v>6</v>
      </c>
      <c r="H93" s="69">
        <f>C93-D93</f>
        <v>15</v>
      </c>
    </row>
    <row r="94" spans="1:9" ht="15.75" thickBot="1" x14ac:dyDescent="0.3">
      <c r="A94" s="188" t="s">
        <v>164</v>
      </c>
      <c r="B94" s="69">
        <v>6</v>
      </c>
      <c r="C94" s="69">
        <f>B94*25</f>
        <v>150</v>
      </c>
      <c r="D94" s="69">
        <f>SUM(E94:G94)</f>
        <v>160</v>
      </c>
      <c r="E94" s="96">
        <v>0</v>
      </c>
      <c r="F94" s="97">
        <v>0</v>
      </c>
      <c r="G94" s="98">
        <v>160</v>
      </c>
      <c r="H94" s="69">
        <f>C94-D94</f>
        <v>-10</v>
      </c>
    </row>
    <row r="95" spans="1:9" x14ac:dyDescent="0.25">
      <c r="B95" s="73">
        <f>SUM(B82:B94)</f>
        <v>28</v>
      </c>
      <c r="C95" s="73">
        <f>SUM(C82:C93)</f>
        <v>560</v>
      </c>
      <c r="D95" s="73">
        <f>SUM(D82:D94)</f>
        <v>566</v>
      </c>
      <c r="E95" s="73">
        <f>SUM(E82:E94)</f>
        <v>120</v>
      </c>
      <c r="F95" s="73">
        <f>SUM(F82:F94)</f>
        <v>96</v>
      </c>
      <c r="G95" s="73">
        <f>SUM(G82:G93)</f>
        <v>190</v>
      </c>
      <c r="H95" s="73">
        <f>SUM(H82:H93)</f>
        <v>154</v>
      </c>
    </row>
    <row r="97" spans="1:8" x14ac:dyDescent="0.25">
      <c r="E97" s="69" t="s">
        <v>132</v>
      </c>
      <c r="F97" s="69" t="s">
        <v>133</v>
      </c>
      <c r="G97" s="69" t="s">
        <v>134</v>
      </c>
      <c r="H97" s="69" t="s">
        <v>135</v>
      </c>
    </row>
    <row r="98" spans="1:8" x14ac:dyDescent="0.25">
      <c r="E98" s="105">
        <f>E95/SUM(E95:G95)*100</f>
        <v>29.55665024630542</v>
      </c>
      <c r="F98" s="105">
        <f>F95/SUM(E95:G95)*100</f>
        <v>23.645320197044335</v>
      </c>
      <c r="G98" s="105">
        <f>G95/SUM(E95:G95)*100</f>
        <v>46.798029556650242</v>
      </c>
      <c r="H98" s="105">
        <f>H95/C95*100</f>
        <v>27.500000000000004</v>
      </c>
    </row>
    <row r="100" spans="1:8" x14ac:dyDescent="0.25">
      <c r="A100" t="s">
        <v>165</v>
      </c>
      <c r="B100" s="69" t="s">
        <v>111</v>
      </c>
      <c r="C100" s="69" t="s">
        <v>116</v>
      </c>
      <c r="D100" s="69" t="s">
        <v>117</v>
      </c>
      <c r="E100" s="70" t="s">
        <v>118</v>
      </c>
      <c r="F100" s="71" t="s">
        <v>119</v>
      </c>
      <c r="G100" s="72" t="s">
        <v>120</v>
      </c>
      <c r="H100" s="69" t="s">
        <v>121</v>
      </c>
    </row>
    <row r="101" spans="1:8" x14ac:dyDescent="0.25">
      <c r="A101" s="84" t="s">
        <v>166</v>
      </c>
      <c r="B101" s="69">
        <v>1</v>
      </c>
      <c r="C101" s="69">
        <f>B101*25</f>
        <v>25</v>
      </c>
      <c r="D101" s="69">
        <f>SUM(E101:G101)</f>
        <v>15</v>
      </c>
      <c r="E101" s="75">
        <v>0</v>
      </c>
      <c r="F101" s="69">
        <v>15</v>
      </c>
      <c r="G101" s="76">
        <v>0</v>
      </c>
      <c r="H101" s="69">
        <f>C101-D101</f>
        <v>10</v>
      </c>
    </row>
    <row r="102" spans="1:8" ht="30.75" thickBot="1" x14ac:dyDescent="0.3">
      <c r="A102" s="109" t="s">
        <v>159</v>
      </c>
      <c r="B102" s="15">
        <v>3</v>
      </c>
      <c r="C102" s="15">
        <f t="shared" ref="C102:C103" si="75">B102*25</f>
        <v>75</v>
      </c>
      <c r="D102" s="15">
        <f t="shared" ref="D102:D103" si="76">SUM(E102:G102)</f>
        <v>45</v>
      </c>
      <c r="E102" s="94">
        <v>10</v>
      </c>
      <c r="F102" s="15">
        <v>20</v>
      </c>
      <c r="G102" s="95">
        <v>15</v>
      </c>
      <c r="H102" s="15">
        <f t="shared" ref="H102:H103" si="77">C102-D102</f>
        <v>30</v>
      </c>
    </row>
    <row r="103" spans="1:8" ht="15.75" thickBot="1" x14ac:dyDescent="0.3">
      <c r="A103" s="84" t="s">
        <v>167</v>
      </c>
      <c r="B103" s="69">
        <v>3</v>
      </c>
      <c r="C103" s="69">
        <f t="shared" si="75"/>
        <v>75</v>
      </c>
      <c r="D103" s="69">
        <f t="shared" si="76"/>
        <v>40</v>
      </c>
      <c r="E103" s="75">
        <v>0</v>
      </c>
      <c r="F103" s="69">
        <v>0</v>
      </c>
      <c r="G103" s="76">
        <v>40</v>
      </c>
      <c r="H103" s="69">
        <f t="shared" si="77"/>
        <v>35</v>
      </c>
    </row>
    <row r="104" spans="1:8" ht="15.75" thickBot="1" x14ac:dyDescent="0.3">
      <c r="A104" s="84" t="s">
        <v>168</v>
      </c>
      <c r="B104" s="69">
        <v>4</v>
      </c>
      <c r="C104" s="69">
        <f t="shared" ref="C104:C113" si="78">B104*25</f>
        <v>100</v>
      </c>
      <c r="D104" s="69">
        <f t="shared" ref="D104" si="79">SUM(E104:G104)</f>
        <v>65</v>
      </c>
      <c r="E104" s="75">
        <v>25</v>
      </c>
      <c r="F104" s="69">
        <v>0</v>
      </c>
      <c r="G104" s="76">
        <v>40</v>
      </c>
      <c r="H104" s="69">
        <f t="shared" ref="H104:H113" si="80">C104-D104</f>
        <v>35</v>
      </c>
    </row>
    <row r="105" spans="1:8" ht="15.75" thickBot="1" x14ac:dyDescent="0.3">
      <c r="A105" s="84" t="s">
        <v>169</v>
      </c>
      <c r="B105" s="69">
        <v>2</v>
      </c>
      <c r="C105" s="69">
        <f>B105*25</f>
        <v>50</v>
      </c>
      <c r="D105" s="69">
        <f>SUM(E105:G105)</f>
        <v>30</v>
      </c>
      <c r="E105" s="75">
        <v>0</v>
      </c>
      <c r="F105" s="69">
        <v>5</v>
      </c>
      <c r="G105" s="76">
        <v>25</v>
      </c>
      <c r="H105" s="69">
        <f>C105-D105</f>
        <v>20</v>
      </c>
    </row>
    <row r="106" spans="1:8" ht="15.75" thickBot="1" x14ac:dyDescent="0.3">
      <c r="A106" s="83" t="s">
        <v>170</v>
      </c>
      <c r="B106" s="69">
        <v>3</v>
      </c>
      <c r="C106" s="69">
        <f>B106*25</f>
        <v>75</v>
      </c>
      <c r="D106" s="69">
        <f>SUM(E106:G106)</f>
        <v>30</v>
      </c>
      <c r="E106" s="75">
        <v>0</v>
      </c>
      <c r="F106" s="69">
        <v>24</v>
      </c>
      <c r="G106" s="76">
        <v>6</v>
      </c>
      <c r="H106" s="69">
        <f>C106-D106</f>
        <v>45</v>
      </c>
    </row>
    <row r="107" spans="1:8" ht="15.75" thickBot="1" x14ac:dyDescent="0.3">
      <c r="A107" s="74" t="s">
        <v>171</v>
      </c>
      <c r="B107" s="69">
        <v>3</v>
      </c>
      <c r="C107" s="69">
        <f t="shared" ref="C107" si="81">B107*25</f>
        <v>75</v>
      </c>
      <c r="D107" s="69">
        <f t="shared" ref="D107" si="82">SUM(E107:G107)</f>
        <v>65</v>
      </c>
      <c r="E107" s="75">
        <v>15</v>
      </c>
      <c r="F107" s="69">
        <v>40</v>
      </c>
      <c r="G107" s="76">
        <v>10</v>
      </c>
      <c r="H107" s="69">
        <f t="shared" ref="H107" si="83">C107-D107</f>
        <v>10</v>
      </c>
    </row>
    <row r="108" spans="1:8" ht="15.75" thickBot="1" x14ac:dyDescent="0.3">
      <c r="A108" s="78" t="s">
        <v>147</v>
      </c>
      <c r="B108" s="69">
        <v>1</v>
      </c>
      <c r="C108" s="69">
        <f t="shared" ref="C108" si="84">B108*25</f>
        <v>25</v>
      </c>
      <c r="D108" s="69">
        <f t="shared" ref="D108" si="85">SUM(E108:G108)</f>
        <v>16</v>
      </c>
      <c r="E108" s="75">
        <v>0</v>
      </c>
      <c r="F108" s="69">
        <v>0</v>
      </c>
      <c r="G108" s="76">
        <v>16</v>
      </c>
      <c r="H108" s="69">
        <f t="shared" ref="H108" si="86">C108-D108</f>
        <v>9</v>
      </c>
    </row>
    <row r="109" spans="1:8" ht="15.75" thickBot="1" x14ac:dyDescent="0.3">
      <c r="A109" s="78" t="s">
        <v>162</v>
      </c>
      <c r="B109" s="69">
        <v>1</v>
      </c>
      <c r="C109" s="69">
        <f>B109*30</f>
        <v>30</v>
      </c>
      <c r="D109" s="69">
        <f t="shared" ref="D109" si="87">SUM(E109:G109)</f>
        <v>30</v>
      </c>
      <c r="E109" s="75">
        <v>0</v>
      </c>
      <c r="F109" s="69">
        <v>0</v>
      </c>
      <c r="G109" s="76">
        <v>30</v>
      </c>
      <c r="H109" s="69">
        <f>C109-D109</f>
        <v>0</v>
      </c>
    </row>
    <row r="110" spans="1:8" ht="15.75" thickBot="1" x14ac:dyDescent="0.3">
      <c r="A110" s="91" t="s">
        <v>172</v>
      </c>
      <c r="B110" s="15">
        <v>2</v>
      </c>
      <c r="C110" s="15">
        <f t="shared" ref="C110" si="88">B110*25</f>
        <v>50</v>
      </c>
      <c r="D110" s="15">
        <f t="shared" ref="D110:D112" si="89">SUM(E110:G110)</f>
        <v>25</v>
      </c>
      <c r="E110" s="94">
        <v>0</v>
      </c>
      <c r="F110" s="15">
        <v>25</v>
      </c>
      <c r="G110" s="95">
        <v>0</v>
      </c>
      <c r="H110" s="15">
        <f t="shared" ref="H110:H112" si="90">C110-D110</f>
        <v>25</v>
      </c>
    </row>
    <row r="111" spans="1:8" ht="15.75" thickBot="1" x14ac:dyDescent="0.3">
      <c r="A111" s="103" t="s">
        <v>156</v>
      </c>
      <c r="B111" s="69">
        <v>1</v>
      </c>
      <c r="C111" s="69">
        <f>B111*25</f>
        <v>25</v>
      </c>
      <c r="D111" s="69">
        <f t="shared" si="89"/>
        <v>15</v>
      </c>
      <c r="E111" s="94">
        <v>0</v>
      </c>
      <c r="F111" s="15">
        <v>15</v>
      </c>
      <c r="G111" s="95">
        <v>0</v>
      </c>
      <c r="H111" s="69">
        <f t="shared" si="90"/>
        <v>10</v>
      </c>
    </row>
    <row r="112" spans="1:8" ht="15.75" thickBot="1" x14ac:dyDescent="0.3">
      <c r="A112" s="103" t="s">
        <v>157</v>
      </c>
      <c r="B112" s="69">
        <v>2</v>
      </c>
      <c r="C112" s="69">
        <f t="shared" ref="C112" si="91">B112*25</f>
        <v>50</v>
      </c>
      <c r="D112" s="69">
        <f t="shared" si="89"/>
        <v>30</v>
      </c>
      <c r="E112" s="94">
        <v>0</v>
      </c>
      <c r="F112" s="15">
        <v>22</v>
      </c>
      <c r="G112" s="95">
        <v>8</v>
      </c>
      <c r="H112" s="69">
        <f t="shared" si="90"/>
        <v>20</v>
      </c>
    </row>
    <row r="113" spans="1:8" x14ac:dyDescent="0.25">
      <c r="A113" s="78" t="s">
        <v>101</v>
      </c>
      <c r="B113" s="69">
        <v>1</v>
      </c>
      <c r="C113" s="69">
        <f t="shared" si="78"/>
        <v>25</v>
      </c>
      <c r="D113" s="69">
        <f t="shared" ref="D113" si="92">SUM(E113:G113)</f>
        <v>10</v>
      </c>
      <c r="E113" s="79">
        <v>0</v>
      </c>
      <c r="F113" s="80">
        <v>2</v>
      </c>
      <c r="G113" s="81">
        <v>8</v>
      </c>
      <c r="H113" s="69">
        <f t="shared" si="80"/>
        <v>15</v>
      </c>
    </row>
    <row r="114" spans="1:8" x14ac:dyDescent="0.25">
      <c r="B114" s="73">
        <f t="shared" ref="B114:H114" si="93">SUM(B101:B113)</f>
        <v>27</v>
      </c>
      <c r="C114" s="73">
        <f t="shared" si="93"/>
        <v>680</v>
      </c>
      <c r="D114" s="73">
        <f t="shared" si="93"/>
        <v>416</v>
      </c>
      <c r="E114" s="73">
        <f t="shared" si="93"/>
        <v>50</v>
      </c>
      <c r="F114" s="73">
        <f t="shared" si="93"/>
        <v>168</v>
      </c>
      <c r="G114" s="73">
        <f t="shared" si="93"/>
        <v>198</v>
      </c>
      <c r="H114" s="73">
        <f t="shared" si="93"/>
        <v>264</v>
      </c>
    </row>
    <row r="116" spans="1:8" x14ac:dyDescent="0.25">
      <c r="E116" s="69" t="s">
        <v>132</v>
      </c>
      <c r="F116" s="69" t="s">
        <v>133</v>
      </c>
      <c r="G116" s="69" t="s">
        <v>134</v>
      </c>
      <c r="H116" s="69" t="s">
        <v>135</v>
      </c>
    </row>
    <row r="117" spans="1:8" x14ac:dyDescent="0.25">
      <c r="E117" s="105">
        <f>E114/SUM(E114:G114)*100</f>
        <v>12.01923076923077</v>
      </c>
      <c r="F117" s="105">
        <f>F114/SUM(E114:G114)*100</f>
        <v>40.384615384615387</v>
      </c>
      <c r="G117" s="105">
        <f>G114/SUM(E114:G114)*100</f>
        <v>47.596153846153847</v>
      </c>
      <c r="H117" s="105">
        <f>H114/C114*100</f>
        <v>38.82352941176471</v>
      </c>
    </row>
    <row r="119" spans="1:8" ht="15.75" thickBot="1" x14ac:dyDescent="0.3">
      <c r="A119" t="s">
        <v>173</v>
      </c>
      <c r="B119" s="69" t="s">
        <v>111</v>
      </c>
      <c r="C119" s="69" t="s">
        <v>116</v>
      </c>
      <c r="D119" s="69" t="s">
        <v>117</v>
      </c>
      <c r="E119" s="70" t="s">
        <v>118</v>
      </c>
      <c r="F119" s="71" t="s">
        <v>119</v>
      </c>
      <c r="G119" s="72" t="s">
        <v>120</v>
      </c>
      <c r="H119" s="69" t="s">
        <v>121</v>
      </c>
    </row>
    <row r="120" spans="1:8" ht="15.75" thickBot="1" x14ac:dyDescent="0.3">
      <c r="A120" s="91" t="s">
        <v>28</v>
      </c>
      <c r="B120" s="15">
        <v>1</v>
      </c>
      <c r="C120" s="15">
        <f t="shared" ref="C120" si="94">B120*25</f>
        <v>25</v>
      </c>
      <c r="D120" s="15">
        <f t="shared" ref="D120" si="95">SUM(E120:G120)</f>
        <v>15</v>
      </c>
      <c r="E120" s="94">
        <v>0</v>
      </c>
      <c r="F120" s="15">
        <v>15</v>
      </c>
      <c r="G120" s="95">
        <v>0</v>
      </c>
      <c r="H120" s="15">
        <f t="shared" ref="H120" si="96">C120-D120</f>
        <v>10</v>
      </c>
    </row>
    <row r="121" spans="1:8" ht="15.75" thickBot="1" x14ac:dyDescent="0.3">
      <c r="A121" s="84" t="s">
        <v>174</v>
      </c>
      <c r="B121" s="69">
        <v>8</v>
      </c>
      <c r="C121" s="69">
        <f t="shared" ref="C121:C122" si="97">B121*25</f>
        <v>200</v>
      </c>
      <c r="D121" s="69">
        <f t="shared" ref="D121:D122" si="98">SUM(E121:G121)</f>
        <v>135</v>
      </c>
      <c r="E121" s="75">
        <v>20</v>
      </c>
      <c r="F121" s="69">
        <v>65</v>
      </c>
      <c r="G121" s="76">
        <v>50</v>
      </c>
      <c r="H121" s="69">
        <f t="shared" ref="H121:H122" si="99">C121-D121</f>
        <v>65</v>
      </c>
    </row>
    <row r="122" spans="1:8" ht="15.75" thickBot="1" x14ac:dyDescent="0.3">
      <c r="A122" s="83" t="s">
        <v>175</v>
      </c>
      <c r="B122" s="69">
        <v>1</v>
      </c>
      <c r="C122" s="69">
        <f t="shared" si="97"/>
        <v>25</v>
      </c>
      <c r="D122" s="69">
        <f t="shared" si="98"/>
        <v>25</v>
      </c>
      <c r="E122" s="75">
        <v>10</v>
      </c>
      <c r="F122" s="69">
        <v>15</v>
      </c>
      <c r="G122" s="76">
        <v>0</v>
      </c>
      <c r="H122" s="69">
        <f t="shared" si="99"/>
        <v>0</v>
      </c>
    </row>
    <row r="123" spans="1:8" x14ac:dyDescent="0.25">
      <c r="A123" s="74" t="s">
        <v>176</v>
      </c>
      <c r="B123" s="99">
        <v>1</v>
      </c>
      <c r="C123" s="69">
        <f>B123*25</f>
        <v>25</v>
      </c>
      <c r="D123" s="69">
        <f>SUM(E123:G123)</f>
        <v>25</v>
      </c>
      <c r="E123" s="100">
        <v>5</v>
      </c>
      <c r="F123" s="99">
        <v>20</v>
      </c>
      <c r="G123" s="101">
        <v>0</v>
      </c>
      <c r="H123" s="69">
        <f>C123-D123</f>
        <v>0</v>
      </c>
    </row>
    <row r="124" spans="1:8" x14ac:dyDescent="0.25">
      <c r="A124" s="78" t="s">
        <v>147</v>
      </c>
      <c r="B124" s="69">
        <v>1</v>
      </c>
      <c r="C124" s="69">
        <f t="shared" ref="C124:C125" si="100">B124*25</f>
        <v>25</v>
      </c>
      <c r="D124" s="69">
        <f t="shared" ref="D124:D125" si="101">SUM(E124:G124)</f>
        <v>16</v>
      </c>
      <c r="E124" s="75">
        <v>0</v>
      </c>
      <c r="F124" s="69">
        <v>0</v>
      </c>
      <c r="G124" s="76">
        <v>16</v>
      </c>
      <c r="H124" s="69">
        <f t="shared" ref="H124:H125" si="102">C124-D124</f>
        <v>9</v>
      </c>
    </row>
    <row r="125" spans="1:8" ht="15.75" thickBot="1" x14ac:dyDescent="0.3">
      <c r="A125" s="74" t="s">
        <v>177</v>
      </c>
      <c r="B125" s="69">
        <v>3</v>
      </c>
      <c r="C125" s="69">
        <f t="shared" si="100"/>
        <v>75</v>
      </c>
      <c r="D125" s="69">
        <f t="shared" si="101"/>
        <v>60</v>
      </c>
      <c r="E125" s="75">
        <v>0</v>
      </c>
      <c r="F125" s="69">
        <v>30</v>
      </c>
      <c r="G125" s="76">
        <v>30</v>
      </c>
      <c r="H125" s="69">
        <f t="shared" si="102"/>
        <v>15</v>
      </c>
    </row>
    <row r="126" spans="1:8" ht="15.75" thickBot="1" x14ac:dyDescent="0.3">
      <c r="A126" s="74" t="s">
        <v>178</v>
      </c>
      <c r="B126" s="69">
        <v>2</v>
      </c>
      <c r="C126" s="69">
        <f>B126*25</f>
        <v>50</v>
      </c>
      <c r="D126" s="69">
        <f t="shared" ref="D126" si="103">SUM(E126:G126)</f>
        <v>45</v>
      </c>
      <c r="E126" s="75">
        <v>0</v>
      </c>
      <c r="F126" s="69">
        <v>45</v>
      </c>
      <c r="G126" s="76">
        <v>0</v>
      </c>
      <c r="H126" s="69">
        <f>C126-D126</f>
        <v>5</v>
      </c>
    </row>
    <row r="127" spans="1:8" ht="15.75" thickBot="1" x14ac:dyDescent="0.3">
      <c r="A127" s="78" t="s">
        <v>162</v>
      </c>
      <c r="B127" s="69">
        <v>1</v>
      </c>
      <c r="C127" s="69">
        <f>B127*30</f>
        <v>30</v>
      </c>
      <c r="D127" s="69">
        <f t="shared" ref="D127" si="104">SUM(E127:G127)</f>
        <v>30</v>
      </c>
      <c r="E127" s="75">
        <v>0</v>
      </c>
      <c r="F127" s="69">
        <v>0</v>
      </c>
      <c r="G127" s="76">
        <v>30</v>
      </c>
      <c r="H127" s="69">
        <f>C127-D127</f>
        <v>0</v>
      </c>
    </row>
    <row r="128" spans="1:8" ht="15.75" thickBot="1" x14ac:dyDescent="0.3">
      <c r="A128" s="103" t="s">
        <v>179</v>
      </c>
      <c r="B128" s="15">
        <v>0</v>
      </c>
      <c r="C128" s="15">
        <f>B128*30</f>
        <v>0</v>
      </c>
      <c r="D128" s="15">
        <f t="shared" ref="D128:D130" si="105">SUM(E128:G128)</f>
        <v>0</v>
      </c>
      <c r="E128" s="94">
        <v>0</v>
      </c>
      <c r="F128" s="15">
        <v>0</v>
      </c>
      <c r="G128" s="95">
        <v>0</v>
      </c>
      <c r="H128" s="15">
        <f t="shared" ref="H128:H130" si="106">C128-D128</f>
        <v>0</v>
      </c>
    </row>
    <row r="129" spans="1:8" x14ac:dyDescent="0.25">
      <c r="A129" s="103" t="s">
        <v>156</v>
      </c>
      <c r="B129" s="69">
        <v>1</v>
      </c>
      <c r="C129" s="69">
        <f>B129*25</f>
        <v>25</v>
      </c>
      <c r="D129" s="69">
        <f t="shared" si="105"/>
        <v>15</v>
      </c>
      <c r="E129" s="94">
        <v>0</v>
      </c>
      <c r="F129" s="15">
        <v>15</v>
      </c>
      <c r="G129" s="95">
        <v>0</v>
      </c>
      <c r="H129" s="69">
        <f t="shared" si="106"/>
        <v>10</v>
      </c>
    </row>
    <row r="130" spans="1:8" ht="15.75" thickBot="1" x14ac:dyDescent="0.3">
      <c r="A130" s="103" t="s">
        <v>157</v>
      </c>
      <c r="B130" s="69">
        <v>2</v>
      </c>
      <c r="C130" s="69">
        <f t="shared" ref="C130" si="107">B130*25</f>
        <v>50</v>
      </c>
      <c r="D130" s="69">
        <f t="shared" si="105"/>
        <v>30</v>
      </c>
      <c r="E130" s="94">
        <v>0</v>
      </c>
      <c r="F130" s="15">
        <v>22</v>
      </c>
      <c r="G130" s="95">
        <v>8</v>
      </c>
      <c r="H130" s="69">
        <f t="shared" si="106"/>
        <v>20</v>
      </c>
    </row>
    <row r="131" spans="1:8" ht="15.75" thickBot="1" x14ac:dyDescent="0.3">
      <c r="A131" s="78" t="s">
        <v>102</v>
      </c>
      <c r="B131" s="69">
        <v>1</v>
      </c>
      <c r="C131" s="69">
        <f t="shared" ref="C131" si="108">B131*25</f>
        <v>25</v>
      </c>
      <c r="D131" s="69">
        <f t="shared" ref="D131" si="109">SUM(E131:G131)</f>
        <v>10</v>
      </c>
      <c r="E131" s="75">
        <v>3</v>
      </c>
      <c r="F131" s="69">
        <v>2</v>
      </c>
      <c r="G131" s="76">
        <v>5</v>
      </c>
      <c r="H131" s="69">
        <f t="shared" ref="H131" si="110">C131-D131</f>
        <v>15</v>
      </c>
    </row>
    <row r="132" spans="1:8" ht="15.75" thickBot="1" x14ac:dyDescent="0.3">
      <c r="A132" s="188" t="s">
        <v>164</v>
      </c>
      <c r="B132" s="69">
        <v>6</v>
      </c>
      <c r="C132" s="69">
        <f>B132*25</f>
        <v>150</v>
      </c>
      <c r="D132" s="69">
        <f>SUM(E132:G132)</f>
        <v>160</v>
      </c>
      <c r="E132" s="96">
        <v>0</v>
      </c>
      <c r="F132" s="97">
        <v>0</v>
      </c>
      <c r="G132" s="98">
        <v>160</v>
      </c>
      <c r="H132" s="69">
        <f>C132-D132</f>
        <v>-10</v>
      </c>
    </row>
    <row r="133" spans="1:8" x14ac:dyDescent="0.25">
      <c r="B133" s="73">
        <f>SUM(B120:B132)</f>
        <v>28</v>
      </c>
      <c r="C133" s="73">
        <f>SUM(C121:C131)</f>
        <v>530</v>
      </c>
      <c r="D133" s="73">
        <f>SUM(D120:D132)</f>
        <v>566</v>
      </c>
      <c r="E133" s="73">
        <f>SUM(E120:E132)</f>
        <v>38</v>
      </c>
      <c r="F133" s="73">
        <f>SUM(F120:F132)</f>
        <v>229</v>
      </c>
      <c r="G133" s="73">
        <f>SUM(G120:G131)</f>
        <v>139</v>
      </c>
      <c r="H133" s="73">
        <f>SUM(H121:H131)</f>
        <v>139</v>
      </c>
    </row>
    <row r="135" spans="1:8" x14ac:dyDescent="0.25">
      <c r="E135" s="69" t="s">
        <v>132</v>
      </c>
      <c r="F135" s="69" t="s">
        <v>133</v>
      </c>
      <c r="G135" s="69" t="s">
        <v>134</v>
      </c>
      <c r="H135" s="69" t="s">
        <v>135</v>
      </c>
    </row>
    <row r="136" spans="1:8" x14ac:dyDescent="0.25">
      <c r="E136" s="105">
        <f>E133/SUM(E133:G133)*100</f>
        <v>9.3596059113300498</v>
      </c>
      <c r="F136" s="105">
        <f>F133/SUM(E133:G133)*100</f>
        <v>56.403940886699509</v>
      </c>
      <c r="G136" s="105">
        <f>G133/SUM(E133:G133)*100</f>
        <v>34.236453201970448</v>
      </c>
      <c r="H136" s="105">
        <f>H133/C133*100</f>
        <v>26.226415094339622</v>
      </c>
    </row>
    <row r="138" spans="1:8" ht="15.75" thickBot="1" x14ac:dyDescent="0.3">
      <c r="A138" t="s">
        <v>180</v>
      </c>
      <c r="B138" s="69" t="s">
        <v>111</v>
      </c>
      <c r="C138" s="69" t="s">
        <v>116</v>
      </c>
      <c r="D138" s="69" t="s">
        <v>117</v>
      </c>
      <c r="E138" s="70" t="s">
        <v>118</v>
      </c>
      <c r="F138" s="71" t="s">
        <v>119</v>
      </c>
      <c r="G138" s="72" t="s">
        <v>120</v>
      </c>
      <c r="H138" s="69" t="s">
        <v>121</v>
      </c>
    </row>
    <row r="139" spans="1:8" ht="15.75" thickBot="1" x14ac:dyDescent="0.3">
      <c r="A139" s="93" t="s">
        <v>181</v>
      </c>
      <c r="B139" s="15">
        <v>1</v>
      </c>
      <c r="C139" s="15">
        <f t="shared" ref="C139" si="111">B139*25</f>
        <v>25</v>
      </c>
      <c r="D139" s="15">
        <f t="shared" ref="D139" si="112">SUM(E139:G139)</f>
        <v>10</v>
      </c>
      <c r="E139" s="94">
        <v>0</v>
      </c>
      <c r="F139" s="15">
        <v>10</v>
      </c>
      <c r="G139" s="95">
        <v>0</v>
      </c>
      <c r="H139" s="15">
        <f t="shared" ref="H139" si="113">C139-D139</f>
        <v>15</v>
      </c>
    </row>
    <row r="140" spans="1:8" ht="15.75" thickBot="1" x14ac:dyDescent="0.3">
      <c r="A140" s="113" t="s">
        <v>182</v>
      </c>
      <c r="B140" s="69">
        <v>0</v>
      </c>
      <c r="C140" s="69">
        <v>6</v>
      </c>
      <c r="D140" s="69">
        <f t="shared" ref="D140" si="114">SUM(E140:G140)</f>
        <v>6</v>
      </c>
      <c r="E140" s="94">
        <v>6</v>
      </c>
      <c r="F140" s="15">
        <v>0</v>
      </c>
      <c r="G140" s="95">
        <v>0</v>
      </c>
      <c r="H140" s="69">
        <f>C140-D140</f>
        <v>0</v>
      </c>
    </row>
    <row r="141" spans="1:8" ht="15.75" thickBot="1" x14ac:dyDescent="0.3">
      <c r="A141" s="82" t="s">
        <v>183</v>
      </c>
      <c r="B141" s="69">
        <v>3</v>
      </c>
      <c r="C141" s="69">
        <f>B141*25</f>
        <v>75</v>
      </c>
      <c r="D141" s="69">
        <f>SUM(E141:G141)</f>
        <v>50</v>
      </c>
      <c r="E141" s="75">
        <v>10</v>
      </c>
      <c r="F141" s="69">
        <v>24</v>
      </c>
      <c r="G141" s="76">
        <v>16</v>
      </c>
      <c r="H141" s="69">
        <f>C141-D141</f>
        <v>25</v>
      </c>
    </row>
    <row r="142" spans="1:8" ht="15.75" thickBot="1" x14ac:dyDescent="0.3">
      <c r="A142" s="83" t="s">
        <v>175</v>
      </c>
      <c r="B142" s="69">
        <v>6</v>
      </c>
      <c r="C142" s="69">
        <f t="shared" ref="C142" si="115">B142*25</f>
        <v>150</v>
      </c>
      <c r="D142" s="69">
        <f t="shared" ref="D142" si="116">SUM(E142:G142)</f>
        <v>80</v>
      </c>
      <c r="E142" s="75">
        <v>20</v>
      </c>
      <c r="F142" s="69">
        <v>45</v>
      </c>
      <c r="G142" s="76">
        <v>15</v>
      </c>
      <c r="H142" s="69">
        <f t="shared" ref="H142" si="117">C142-D142</f>
        <v>70</v>
      </c>
    </row>
    <row r="143" spans="1:8" ht="15.75" thickBot="1" x14ac:dyDescent="0.3">
      <c r="A143" s="74" t="s">
        <v>184</v>
      </c>
      <c r="B143" s="69">
        <v>3</v>
      </c>
      <c r="C143" s="69">
        <f t="shared" ref="C143:C145" si="118">B143*25</f>
        <v>75</v>
      </c>
      <c r="D143" s="69">
        <f t="shared" ref="D143:D145" si="119">SUM(E143:G143)</f>
        <v>45</v>
      </c>
      <c r="E143" s="75">
        <v>10</v>
      </c>
      <c r="F143" s="69">
        <v>0</v>
      </c>
      <c r="G143" s="76">
        <v>35</v>
      </c>
      <c r="H143" s="69">
        <f t="shared" ref="H143:H145" si="120">C143-D143</f>
        <v>30</v>
      </c>
    </row>
    <row r="144" spans="1:8" x14ac:dyDescent="0.25">
      <c r="A144" s="78" t="s">
        <v>147</v>
      </c>
      <c r="B144" s="69">
        <v>1</v>
      </c>
      <c r="C144" s="69">
        <f t="shared" si="118"/>
        <v>25</v>
      </c>
      <c r="D144" s="69">
        <f t="shared" si="119"/>
        <v>17</v>
      </c>
      <c r="E144" s="75">
        <v>0</v>
      </c>
      <c r="F144" s="69">
        <v>0</v>
      </c>
      <c r="G144" s="76">
        <v>17</v>
      </c>
      <c r="H144" s="69">
        <f t="shared" si="120"/>
        <v>8</v>
      </c>
    </row>
    <row r="145" spans="1:9" ht="15.75" thickBot="1" x14ac:dyDescent="0.3">
      <c r="A145" s="74" t="s">
        <v>177</v>
      </c>
      <c r="B145" s="69">
        <v>2</v>
      </c>
      <c r="C145" s="69">
        <f t="shared" si="118"/>
        <v>50</v>
      </c>
      <c r="D145" s="69">
        <f t="shared" si="119"/>
        <v>15</v>
      </c>
      <c r="E145" s="75">
        <v>0</v>
      </c>
      <c r="F145" s="69">
        <v>15</v>
      </c>
      <c r="G145" s="76">
        <v>0</v>
      </c>
      <c r="H145" s="69">
        <f t="shared" si="120"/>
        <v>35</v>
      </c>
    </row>
    <row r="146" spans="1:9" ht="15.75" thickBot="1" x14ac:dyDescent="0.3">
      <c r="A146" s="78" t="s">
        <v>162</v>
      </c>
      <c r="B146" s="69">
        <v>1</v>
      </c>
      <c r="C146" s="69">
        <f>B146*30</f>
        <v>30</v>
      </c>
      <c r="D146" s="69">
        <f t="shared" ref="D146" si="121">SUM(E146:G146)</f>
        <v>30</v>
      </c>
      <c r="E146" s="75">
        <v>0</v>
      </c>
      <c r="F146" s="69">
        <v>0</v>
      </c>
      <c r="G146" s="76">
        <v>30</v>
      </c>
      <c r="H146" s="69">
        <f>C146-D146</f>
        <v>0</v>
      </c>
    </row>
    <row r="147" spans="1:9" ht="15.75" thickBot="1" x14ac:dyDescent="0.3">
      <c r="A147" s="74" t="s">
        <v>178</v>
      </c>
      <c r="B147" s="69">
        <v>3</v>
      </c>
      <c r="C147" s="69">
        <f>B147*25</f>
        <v>75</v>
      </c>
      <c r="D147" s="69">
        <f t="shared" ref="D147" si="122">SUM(E147:G147)</f>
        <v>30</v>
      </c>
      <c r="E147" s="75">
        <v>0</v>
      </c>
      <c r="F147" s="69">
        <v>15</v>
      </c>
      <c r="G147" s="76">
        <v>15</v>
      </c>
      <c r="H147" s="69">
        <f>C147-D147</f>
        <v>45</v>
      </c>
    </row>
    <row r="148" spans="1:9" ht="15.75" thickBot="1" x14ac:dyDescent="0.3">
      <c r="A148" s="74" t="s">
        <v>185</v>
      </c>
      <c r="B148" s="69">
        <v>2</v>
      </c>
      <c r="C148" s="69">
        <f t="shared" ref="C148" si="123">B148*25</f>
        <v>50</v>
      </c>
      <c r="D148" s="69">
        <f t="shared" ref="D148" si="124">SUM(E148:G148)</f>
        <v>30</v>
      </c>
      <c r="E148" s="75">
        <v>10</v>
      </c>
      <c r="F148" s="69">
        <v>20</v>
      </c>
      <c r="G148" s="76">
        <v>0</v>
      </c>
      <c r="H148" s="69">
        <f t="shared" ref="H148:H151" si="125">C148-D148</f>
        <v>20</v>
      </c>
      <c r="I148" s="69"/>
    </row>
    <row r="149" spans="1:9" ht="15.75" thickBot="1" x14ac:dyDescent="0.3">
      <c r="A149" s="103" t="s">
        <v>179</v>
      </c>
      <c r="B149" s="15">
        <v>1</v>
      </c>
      <c r="C149" s="15">
        <f>B149*30</f>
        <v>30</v>
      </c>
      <c r="D149" s="15">
        <f t="shared" ref="D149:D151" si="126">SUM(E149:G149)</f>
        <v>30</v>
      </c>
      <c r="E149" s="94">
        <v>0</v>
      </c>
      <c r="F149" s="15">
        <v>30</v>
      </c>
      <c r="G149" s="95">
        <v>0</v>
      </c>
      <c r="H149" s="15">
        <f t="shared" si="125"/>
        <v>0</v>
      </c>
    </row>
    <row r="150" spans="1:9" ht="15.75" thickBot="1" x14ac:dyDescent="0.3">
      <c r="A150" s="103" t="s">
        <v>156</v>
      </c>
      <c r="B150" s="69">
        <v>1</v>
      </c>
      <c r="C150" s="69">
        <f>B150*25</f>
        <v>25</v>
      </c>
      <c r="D150" s="69">
        <f t="shared" si="126"/>
        <v>15</v>
      </c>
      <c r="E150" s="94">
        <v>0</v>
      </c>
      <c r="F150" s="15">
        <v>15</v>
      </c>
      <c r="G150" s="95">
        <v>0</v>
      </c>
      <c r="H150" s="69">
        <f t="shared" si="125"/>
        <v>10</v>
      </c>
    </row>
    <row r="151" spans="1:9" ht="15.75" thickBot="1" x14ac:dyDescent="0.3">
      <c r="A151" s="103" t="s">
        <v>157</v>
      </c>
      <c r="B151" s="69">
        <v>2</v>
      </c>
      <c r="C151" s="69">
        <f t="shared" ref="C151" si="127">B151*25</f>
        <v>50</v>
      </c>
      <c r="D151" s="69">
        <f t="shared" si="126"/>
        <v>30</v>
      </c>
      <c r="E151" s="94">
        <v>0</v>
      </c>
      <c r="F151" s="15">
        <v>22</v>
      </c>
      <c r="G151" s="95">
        <v>8</v>
      </c>
      <c r="H151" s="69">
        <f t="shared" si="125"/>
        <v>20</v>
      </c>
    </row>
    <row r="152" spans="1:9" ht="15.75" thickBot="1" x14ac:dyDescent="0.3">
      <c r="A152" s="78" t="s">
        <v>103</v>
      </c>
      <c r="B152" s="69">
        <v>1</v>
      </c>
      <c r="C152" s="69">
        <f t="shared" ref="C152" si="128">B152*25</f>
        <v>25</v>
      </c>
      <c r="D152" s="69">
        <f t="shared" ref="D152" si="129">SUM(E152:G152)</f>
        <v>10</v>
      </c>
      <c r="E152" s="79">
        <v>2</v>
      </c>
      <c r="F152" s="80">
        <v>2</v>
      </c>
      <c r="G152" s="81">
        <v>6</v>
      </c>
      <c r="H152" s="69">
        <f t="shared" ref="H152" si="130">C152-D152</f>
        <v>15</v>
      </c>
    </row>
    <row r="153" spans="1:9" x14ac:dyDescent="0.25">
      <c r="B153" s="73">
        <f>SUM(B139:B152)</f>
        <v>27</v>
      </c>
      <c r="C153" s="73">
        <f>SUM(C141:C152)</f>
        <v>660</v>
      </c>
      <c r="D153" s="73">
        <f>SUM(D139:D152)</f>
        <v>398</v>
      </c>
      <c r="E153" s="73">
        <f>SUM(E141:E152)</f>
        <v>52</v>
      </c>
      <c r="F153" s="73">
        <f>SUM(F141:F152)</f>
        <v>188</v>
      </c>
      <c r="G153" s="73">
        <f>SUM(G141:G152)</f>
        <v>142</v>
      </c>
      <c r="H153" s="73">
        <f>SUM(H141:H152)</f>
        <v>278</v>
      </c>
    </row>
    <row r="155" spans="1:9" x14ac:dyDescent="0.25">
      <c r="E155" s="69" t="s">
        <v>132</v>
      </c>
      <c r="F155" s="69" t="s">
        <v>133</v>
      </c>
      <c r="G155" s="69" t="s">
        <v>134</v>
      </c>
      <c r="H155" s="69" t="s">
        <v>135</v>
      </c>
    </row>
    <row r="156" spans="1:9" x14ac:dyDescent="0.25">
      <c r="E156" s="105">
        <f>E153/SUM(E153:G153)*100</f>
        <v>13.612565445026178</v>
      </c>
      <c r="F156" s="105">
        <f>F153/SUM(E153:G153)*100</f>
        <v>49.214659685863879</v>
      </c>
      <c r="G156" s="105">
        <f>G153/SUM(E153:G153)*100</f>
        <v>37.172774869109951</v>
      </c>
      <c r="H156" s="105">
        <f>H153/C153*100</f>
        <v>42.121212121212118</v>
      </c>
    </row>
    <row r="158" spans="1:9" ht="15.75" thickBot="1" x14ac:dyDescent="0.3">
      <c r="A158" t="s">
        <v>186</v>
      </c>
      <c r="B158" s="69" t="s">
        <v>111</v>
      </c>
      <c r="C158" s="69" t="s">
        <v>116</v>
      </c>
      <c r="D158" s="69" t="s">
        <v>117</v>
      </c>
      <c r="E158" s="70" t="s">
        <v>118</v>
      </c>
      <c r="F158" s="71" t="s">
        <v>119</v>
      </c>
      <c r="G158" s="72" t="s">
        <v>120</v>
      </c>
      <c r="H158" s="69" t="s">
        <v>121</v>
      </c>
    </row>
    <row r="159" spans="1:9" ht="15.75" thickBot="1" x14ac:dyDescent="0.3">
      <c r="A159" s="78" t="s">
        <v>187</v>
      </c>
      <c r="B159" s="69">
        <v>2</v>
      </c>
      <c r="C159" s="69">
        <f t="shared" ref="C159" si="131">B159*25</f>
        <v>50</v>
      </c>
      <c r="D159" s="69">
        <f t="shared" ref="D159" si="132">SUM(E159:G159)</f>
        <v>30</v>
      </c>
      <c r="E159" s="75">
        <v>15</v>
      </c>
      <c r="F159" s="69">
        <v>15</v>
      </c>
      <c r="G159" s="76">
        <v>0</v>
      </c>
      <c r="H159" s="69">
        <f t="shared" ref="H159" si="133">C159-D159</f>
        <v>20</v>
      </c>
    </row>
    <row r="160" spans="1:9" x14ac:dyDescent="0.25">
      <c r="A160" s="110" t="s">
        <v>188</v>
      </c>
      <c r="B160" s="69">
        <v>20</v>
      </c>
      <c r="C160" s="69">
        <f t="shared" ref="C160" si="134">B160*25</f>
        <v>500</v>
      </c>
      <c r="D160" s="69">
        <f t="shared" ref="D160" si="135">SUM(E160:G160)</f>
        <v>375</v>
      </c>
      <c r="E160" s="79">
        <v>0</v>
      </c>
      <c r="F160" s="80">
        <v>0</v>
      </c>
      <c r="G160" s="81">
        <v>375</v>
      </c>
      <c r="H160" s="69">
        <f t="shared" ref="H160" si="136">C160-D160</f>
        <v>125</v>
      </c>
    </row>
    <row r="161" spans="2:8" x14ac:dyDescent="0.25">
      <c r="B161" s="73">
        <f t="shared" ref="B161:H161" si="137">SUM(B159:B160)</f>
        <v>22</v>
      </c>
      <c r="C161" s="73">
        <f t="shared" si="137"/>
        <v>550</v>
      </c>
      <c r="D161" s="73">
        <f t="shared" si="137"/>
        <v>405</v>
      </c>
      <c r="E161" s="73">
        <f t="shared" si="137"/>
        <v>15</v>
      </c>
      <c r="F161" s="73">
        <f t="shared" si="137"/>
        <v>15</v>
      </c>
      <c r="G161" s="73">
        <f t="shared" si="137"/>
        <v>375</v>
      </c>
      <c r="H161" s="73">
        <f t="shared" si="137"/>
        <v>145</v>
      </c>
    </row>
    <row r="163" spans="2:8" x14ac:dyDescent="0.25">
      <c r="E163" s="69" t="s">
        <v>132</v>
      </c>
      <c r="F163" s="69" t="s">
        <v>133</v>
      </c>
      <c r="G163" s="69" t="s">
        <v>134</v>
      </c>
      <c r="H163" s="69" t="s">
        <v>135</v>
      </c>
    </row>
    <row r="164" spans="2:8" x14ac:dyDescent="0.25">
      <c r="E164" s="105">
        <f>E161/SUM(E161:G161)*100</f>
        <v>3.7037037037037033</v>
      </c>
      <c r="F164" s="105">
        <f>F161/SUM(E161:G161)*100</f>
        <v>3.7037037037037033</v>
      </c>
      <c r="G164" s="105">
        <f>G161/SUM(E161:G161)*100</f>
        <v>92.592592592592595</v>
      </c>
      <c r="H164" s="105">
        <f>H161/C161*100</f>
        <v>26.36363636363636</v>
      </c>
    </row>
    <row r="168" spans="2:8" x14ac:dyDescent="0.25">
      <c r="B168" s="69" t="s">
        <v>189</v>
      </c>
      <c r="C168" s="15" t="s">
        <v>132</v>
      </c>
      <c r="D168" s="15" t="s">
        <v>133</v>
      </c>
      <c r="E168" s="15" t="s">
        <v>190</v>
      </c>
      <c r="G168" s="69" t="s">
        <v>189</v>
      </c>
      <c r="H168" s="15" t="s">
        <v>191</v>
      </c>
    </row>
    <row r="169" spans="2:8" x14ac:dyDescent="0.25">
      <c r="B169" s="69">
        <v>1</v>
      </c>
      <c r="C169" s="105">
        <f>E18</f>
        <v>22.73838630806846</v>
      </c>
      <c r="D169" s="105">
        <f>F18</f>
        <v>30.806845965770169</v>
      </c>
      <c r="E169" s="105">
        <f>G18</f>
        <v>46.454767726161364</v>
      </c>
      <c r="G169" s="69">
        <v>1</v>
      </c>
      <c r="H169" s="105">
        <f>H18</f>
        <v>40.90267983074753</v>
      </c>
    </row>
    <row r="170" spans="2:8" x14ac:dyDescent="0.25">
      <c r="B170" s="69">
        <v>2</v>
      </c>
      <c r="C170" s="105">
        <f>E35</f>
        <v>19.024390243902438</v>
      </c>
      <c r="D170" s="105">
        <f>F35</f>
        <v>21.951219512195124</v>
      </c>
      <c r="E170" s="105">
        <f>G35</f>
        <v>59.024390243902438</v>
      </c>
      <c r="G170" s="69">
        <v>2</v>
      </c>
      <c r="H170" s="105">
        <f>H35</f>
        <v>40.425531914893611</v>
      </c>
    </row>
    <row r="171" spans="2:8" x14ac:dyDescent="0.25">
      <c r="B171" s="69">
        <v>3</v>
      </c>
      <c r="C171" s="105">
        <f>E50</f>
        <v>24.875621890547265</v>
      </c>
      <c r="D171" s="105">
        <f>F50</f>
        <v>21.144278606965177</v>
      </c>
      <c r="E171" s="105">
        <f>G50</f>
        <v>53.980099502487569</v>
      </c>
      <c r="G171" s="69">
        <v>3</v>
      </c>
      <c r="H171" s="105">
        <f>H50</f>
        <v>40.444444444444443</v>
      </c>
    </row>
    <row r="172" spans="2:8" x14ac:dyDescent="0.25">
      <c r="B172" s="69">
        <v>4</v>
      </c>
      <c r="C172" s="105">
        <f>E65</f>
        <v>29.239766081871345</v>
      </c>
      <c r="D172" s="105">
        <f>F65</f>
        <v>26.608187134502927</v>
      </c>
      <c r="E172" s="105">
        <f>G65</f>
        <v>44.152046783625728</v>
      </c>
      <c r="G172" s="69">
        <v>4</v>
      </c>
      <c r="H172" s="105">
        <f>H65</f>
        <v>40.521739130434781</v>
      </c>
    </row>
    <row r="173" spans="2:8" x14ac:dyDescent="0.25">
      <c r="B173" s="69">
        <v>5</v>
      </c>
      <c r="C173" s="105">
        <f>E79</f>
        <v>13.300492610837439</v>
      </c>
      <c r="D173" s="105">
        <f>F79</f>
        <v>53.448275862068961</v>
      </c>
      <c r="E173" s="105">
        <f>G79</f>
        <v>33.251231527093594</v>
      </c>
      <c r="G173" s="69">
        <v>5</v>
      </c>
      <c r="H173" s="105">
        <f>H79</f>
        <v>39.851851851851848</v>
      </c>
    </row>
    <row r="174" spans="2:8" x14ac:dyDescent="0.25">
      <c r="B174" s="69">
        <v>6</v>
      </c>
      <c r="C174" s="105">
        <f>E98</f>
        <v>29.55665024630542</v>
      </c>
      <c r="D174" s="105">
        <f>F98</f>
        <v>23.645320197044335</v>
      </c>
      <c r="E174" s="105">
        <f>G98</f>
        <v>46.798029556650242</v>
      </c>
      <c r="G174" s="69">
        <v>6</v>
      </c>
      <c r="H174" s="105">
        <f>H98</f>
        <v>27.500000000000004</v>
      </c>
    </row>
    <row r="175" spans="2:8" x14ac:dyDescent="0.25">
      <c r="B175" s="69">
        <v>7</v>
      </c>
      <c r="C175" s="105">
        <f>E117</f>
        <v>12.01923076923077</v>
      </c>
      <c r="D175" s="105">
        <f>F117</f>
        <v>40.384615384615387</v>
      </c>
      <c r="E175" s="105">
        <f>G117</f>
        <v>47.596153846153847</v>
      </c>
      <c r="G175" s="69">
        <v>7</v>
      </c>
      <c r="H175" s="105">
        <f>H117</f>
        <v>38.82352941176471</v>
      </c>
    </row>
    <row r="176" spans="2:8" x14ac:dyDescent="0.25">
      <c r="B176" s="69">
        <v>8</v>
      </c>
      <c r="C176" s="105">
        <f>E136</f>
        <v>9.3596059113300498</v>
      </c>
      <c r="D176" s="105">
        <f>F136</f>
        <v>56.403940886699509</v>
      </c>
      <c r="E176" s="105">
        <f>G136</f>
        <v>34.236453201970448</v>
      </c>
      <c r="G176" s="69">
        <v>8</v>
      </c>
      <c r="H176" s="105">
        <f>H136</f>
        <v>26.226415094339622</v>
      </c>
    </row>
    <row r="177" spans="2:8" x14ac:dyDescent="0.25">
      <c r="B177" s="69">
        <v>9</v>
      </c>
      <c r="C177" s="105">
        <f>E156</f>
        <v>13.612565445026178</v>
      </c>
      <c r="D177" s="105">
        <f>F156</f>
        <v>49.214659685863879</v>
      </c>
      <c r="E177" s="105">
        <f>G156</f>
        <v>37.172774869109951</v>
      </c>
      <c r="G177" s="69">
        <v>9</v>
      </c>
      <c r="H177" s="105">
        <f>H156</f>
        <v>42.121212121212118</v>
      </c>
    </row>
    <row r="178" spans="2:8" x14ac:dyDescent="0.25">
      <c r="B178" s="69">
        <v>10</v>
      </c>
      <c r="C178" s="105">
        <f>E164</f>
        <v>3.7037037037037033</v>
      </c>
      <c r="D178" s="105">
        <f>F164</f>
        <v>3.7037037037037033</v>
      </c>
      <c r="E178" s="105">
        <f>G164</f>
        <v>92.592592592592595</v>
      </c>
      <c r="G178" s="69">
        <v>10</v>
      </c>
      <c r="H178" s="105">
        <f>H164</f>
        <v>26.36363636363636</v>
      </c>
    </row>
    <row r="191" spans="2:8" x14ac:dyDescent="0.25">
      <c r="C191" t="s">
        <v>192</v>
      </c>
    </row>
    <row r="193" spans="3:7" x14ac:dyDescent="0.25">
      <c r="C193" t="s">
        <v>193</v>
      </c>
    </row>
    <row r="194" spans="3:7" x14ac:dyDescent="0.25">
      <c r="C194" s="69" t="s">
        <v>194</v>
      </c>
      <c r="D194" s="15" t="s">
        <v>132</v>
      </c>
      <c r="E194" s="15" t="s">
        <v>133</v>
      </c>
      <c r="F194" s="15" t="s">
        <v>190</v>
      </c>
    </row>
    <row r="195" spans="3:7" x14ac:dyDescent="0.25">
      <c r="C195" s="69"/>
      <c r="D195" s="105">
        <f>SUM(E15,E32,E47,E62,E76,E95,E114,E133,E153,E161)/SUM(D15,D32,D47,D62,D76,D95,D114,D133,D153,D161)*100</f>
        <v>15.909090909090908</v>
      </c>
      <c r="E195" s="105">
        <f>SUM(F15,F32,F47,F62,F76,F95,F114,F133,F153,F161)/SUM(D15,D32,D47,D62,D76,D95,D114,D133,D153,D161)*100</f>
        <v>29.659090909090907</v>
      </c>
      <c r="F195" s="105">
        <f>SUM(G15,G32,G47,G62,G76,G95,G114,G133,G153,G161)/SUM(D15,D32,D47,D62,D76,D95,D114,D133,D153,D161)*100</f>
        <v>44.977272727272727</v>
      </c>
    </row>
    <row r="197" spans="3:7" x14ac:dyDescent="0.25">
      <c r="C197" t="s">
        <v>195</v>
      </c>
    </row>
    <row r="198" spans="3:7" x14ac:dyDescent="0.25">
      <c r="C198" s="69" t="s">
        <v>194</v>
      </c>
      <c r="D198" s="15" t="s">
        <v>132</v>
      </c>
      <c r="E198" s="15" t="s">
        <v>133</v>
      </c>
      <c r="F198" s="15" t="s">
        <v>190</v>
      </c>
      <c r="G198" s="15" t="s">
        <v>196</v>
      </c>
    </row>
    <row r="199" spans="3:7" x14ac:dyDescent="0.25">
      <c r="C199" s="69"/>
      <c r="D199" s="105">
        <f>SUM(E15,E32,E47,E62,E76,E95,E114,E133,E153,E161)/SUM(D15,D32,D47,D62,D76,D95,D114,D133,D153,D161,1280)*100</f>
        <v>12.323943661971832</v>
      </c>
      <c r="E199" s="105">
        <f>SUM(F15,F32,F47,F62,F76,F95,F114,F133,F153,F161)/SUM(D15,D32,D47,D62,D76,D95,D114,D133,D153,D161,1280)*100</f>
        <v>22.975352112676056</v>
      </c>
      <c r="F199" s="105">
        <f>SUM(G15,G32,G47,G62,G76,G95,G114,G133,G153,G161)/SUM(D15,D32,D47,D62,D76,D95,D114,D133,D153,D161,1280)*100</f>
        <v>34.841549295774648</v>
      </c>
      <c r="G199" s="105">
        <f>1280/SUM(D15,D32,D47,D62,D76,D95,D114,D133,D153,D161,1280)*100</f>
        <v>22.535211267605636</v>
      </c>
    </row>
  </sheetData>
  <pageMargins left="0.7" right="0.7" top="0.75" bottom="0.75" header="0.3" footer="0.3"/>
  <pageSetup paperSize="9" scale="8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1"/>
  <sheetViews>
    <sheetView topLeftCell="A19" workbookViewId="0">
      <selection activeCell="V34" sqref="V34"/>
    </sheetView>
  </sheetViews>
  <sheetFormatPr defaultRowHeight="15" x14ac:dyDescent="0.25"/>
  <cols>
    <col min="2" max="2" width="9.140625" bestFit="1" customWidth="1"/>
  </cols>
  <sheetData>
    <row r="1" spans="1:6" x14ac:dyDescent="0.25">
      <c r="A1" t="s">
        <v>197</v>
      </c>
    </row>
    <row r="2" spans="1:6" x14ac:dyDescent="0.25">
      <c r="B2" s="15" t="s">
        <v>118</v>
      </c>
      <c r="C2" s="15" t="s">
        <v>198</v>
      </c>
      <c r="D2" s="15" t="s">
        <v>120</v>
      </c>
      <c r="E2" s="15" t="s">
        <v>199</v>
      </c>
      <c r="F2" s="15" t="s">
        <v>200</v>
      </c>
    </row>
    <row r="3" spans="1:6" x14ac:dyDescent="0.25">
      <c r="A3" t="s">
        <v>201</v>
      </c>
      <c r="B3" s="15">
        <v>177</v>
      </c>
      <c r="C3" s="15">
        <v>36</v>
      </c>
      <c r="D3" s="15">
        <v>417</v>
      </c>
      <c r="E3" s="15"/>
    </row>
    <row r="4" spans="1:6" x14ac:dyDescent="0.25">
      <c r="A4" t="s">
        <v>202</v>
      </c>
      <c r="B4" s="15">
        <v>177</v>
      </c>
      <c r="C4" s="15">
        <v>186</v>
      </c>
      <c r="D4" s="15">
        <v>267</v>
      </c>
      <c r="E4" s="15"/>
    </row>
    <row r="5" spans="1:6" x14ac:dyDescent="0.25">
      <c r="A5" t="s">
        <v>203</v>
      </c>
      <c r="B5" s="15">
        <v>95</v>
      </c>
      <c r="C5" s="15">
        <v>10</v>
      </c>
      <c r="D5" s="15">
        <v>415</v>
      </c>
      <c r="E5" s="15"/>
    </row>
    <row r="6" spans="1:6" x14ac:dyDescent="0.25">
      <c r="A6" t="s">
        <v>204</v>
      </c>
      <c r="B6" s="15">
        <v>95</v>
      </c>
      <c r="C6" s="15">
        <v>85</v>
      </c>
      <c r="D6" s="15">
        <v>340</v>
      </c>
      <c r="E6" s="15"/>
    </row>
    <row r="7" spans="1:6" x14ac:dyDescent="0.25">
      <c r="A7" t="s">
        <v>205</v>
      </c>
      <c r="B7" s="15">
        <v>210</v>
      </c>
      <c r="C7" s="15">
        <v>40</v>
      </c>
      <c r="D7" s="15">
        <v>590</v>
      </c>
      <c r="E7" s="15"/>
    </row>
    <row r="8" spans="1:6" x14ac:dyDescent="0.25">
      <c r="A8" t="s">
        <v>206</v>
      </c>
      <c r="B8" s="15">
        <v>210</v>
      </c>
      <c r="C8" s="15">
        <v>170</v>
      </c>
      <c r="D8" s="15">
        <v>460</v>
      </c>
      <c r="E8" s="15"/>
    </row>
    <row r="9" spans="1:6" x14ac:dyDescent="0.25">
      <c r="A9" t="s">
        <v>207</v>
      </c>
      <c r="B9" s="15">
        <v>160</v>
      </c>
      <c r="C9" s="15">
        <v>109</v>
      </c>
      <c r="D9" s="15">
        <v>261</v>
      </c>
      <c r="E9" s="15"/>
    </row>
    <row r="10" spans="1:6" x14ac:dyDescent="0.25">
      <c r="A10" t="s">
        <v>208</v>
      </c>
      <c r="B10" s="15">
        <v>145</v>
      </c>
      <c r="C10" s="15">
        <v>273</v>
      </c>
      <c r="D10" s="15">
        <v>112</v>
      </c>
      <c r="E10" s="15"/>
    </row>
    <row r="11" spans="1:6" x14ac:dyDescent="0.25">
      <c r="A11" t="s">
        <v>209</v>
      </c>
      <c r="B11" s="15">
        <v>55</v>
      </c>
      <c r="C11" s="15">
        <v>160</v>
      </c>
      <c r="D11" s="15">
        <v>420</v>
      </c>
      <c r="E11" s="15"/>
    </row>
    <row r="12" spans="1:6" x14ac:dyDescent="0.25">
      <c r="A12" t="s">
        <v>210</v>
      </c>
      <c r="B12" s="15">
        <v>55</v>
      </c>
      <c r="C12" s="15">
        <v>215</v>
      </c>
      <c r="D12" s="15">
        <v>365</v>
      </c>
      <c r="E12" s="15"/>
    </row>
    <row r="13" spans="1:6" x14ac:dyDescent="0.25">
      <c r="A13" t="s">
        <v>211</v>
      </c>
      <c r="B13" s="15">
        <v>55</v>
      </c>
      <c r="C13" s="15">
        <v>361</v>
      </c>
      <c r="D13" s="15">
        <v>74</v>
      </c>
      <c r="E13" s="15"/>
    </row>
    <row r="14" spans="1:6" ht="15.75" thickBot="1" x14ac:dyDescent="0.3">
      <c r="A14" t="s">
        <v>212</v>
      </c>
      <c r="B14" s="15">
        <v>40</v>
      </c>
      <c r="C14" s="15">
        <v>390</v>
      </c>
      <c r="D14" s="15">
        <v>60</v>
      </c>
      <c r="E14" s="15"/>
    </row>
    <row r="15" spans="1:6" x14ac:dyDescent="0.25">
      <c r="A15" s="189" t="s">
        <v>213</v>
      </c>
      <c r="B15" s="190">
        <f>SUM(B3,B5,B7,B9,B13)</f>
        <v>697</v>
      </c>
      <c r="C15" s="190">
        <f t="shared" ref="C15:D15" si="0">SUM(C3,C5,C7,C9,C13)</f>
        <v>556</v>
      </c>
      <c r="D15" s="190">
        <f t="shared" si="0"/>
        <v>1757</v>
      </c>
    </row>
    <row r="16" spans="1:6" ht="15.75" thickBot="1" x14ac:dyDescent="0.3">
      <c r="A16" t="s">
        <v>214</v>
      </c>
      <c r="B16" s="15">
        <f>SUM(B4,B6,B8,B10,B12,B14)</f>
        <v>722</v>
      </c>
      <c r="C16" s="15">
        <f t="shared" ref="C16:D16" si="1">SUM(C4,C6,C8,C10,C12,C14)</f>
        <v>1319</v>
      </c>
      <c r="D16" s="15">
        <f t="shared" si="1"/>
        <v>1604</v>
      </c>
    </row>
    <row r="17" spans="1:6" x14ac:dyDescent="0.25">
      <c r="A17" s="189" t="s">
        <v>199</v>
      </c>
      <c r="B17" s="189"/>
      <c r="C17" s="189"/>
      <c r="D17" s="190"/>
      <c r="E17" s="15">
        <v>375</v>
      </c>
      <c r="F17" s="15">
        <v>200</v>
      </c>
    </row>
    <row r="18" spans="1:6" x14ac:dyDescent="0.25">
      <c r="A18" t="s">
        <v>8</v>
      </c>
      <c r="D18" s="15"/>
      <c r="E18" s="15">
        <v>1280</v>
      </c>
      <c r="F18" s="15">
        <v>960</v>
      </c>
    </row>
    <row r="26" spans="1:6" x14ac:dyDescent="0.25">
      <c r="A26" t="s">
        <v>197</v>
      </c>
    </row>
    <row r="27" spans="1:6" x14ac:dyDescent="0.25">
      <c r="A27" t="s">
        <v>215</v>
      </c>
      <c r="B27">
        <f>B15</f>
        <v>697</v>
      </c>
    </row>
    <row r="28" spans="1:6" x14ac:dyDescent="0.25">
      <c r="A28" t="s">
        <v>216</v>
      </c>
      <c r="B28">
        <f>C15</f>
        <v>556</v>
      </c>
    </row>
    <row r="29" spans="1:6" x14ac:dyDescent="0.25">
      <c r="A29" t="s">
        <v>217</v>
      </c>
      <c r="B29">
        <f>D15</f>
        <v>1757</v>
      </c>
    </row>
    <row r="30" spans="1:6" x14ac:dyDescent="0.25">
      <c r="A30" t="s">
        <v>218</v>
      </c>
      <c r="B30">
        <f>E17</f>
        <v>375</v>
      </c>
    </row>
    <row r="31" spans="1:6" x14ac:dyDescent="0.25">
      <c r="A31" t="s">
        <v>219</v>
      </c>
      <c r="B31">
        <f>E18</f>
        <v>1280</v>
      </c>
    </row>
    <row r="32" spans="1:6" x14ac:dyDescent="0.25">
      <c r="B32">
        <f>SUM(B27:B31)</f>
        <v>4665</v>
      </c>
    </row>
    <row r="35" spans="1:2" x14ac:dyDescent="0.25">
      <c r="A35" t="s">
        <v>220</v>
      </c>
    </row>
    <row r="36" spans="1:2" x14ac:dyDescent="0.25">
      <c r="A36" t="s">
        <v>215</v>
      </c>
      <c r="B36">
        <v>722</v>
      </c>
    </row>
    <row r="37" spans="1:2" x14ac:dyDescent="0.25">
      <c r="A37" t="s">
        <v>216</v>
      </c>
      <c r="B37">
        <v>1319</v>
      </c>
    </row>
    <row r="38" spans="1:2" x14ac:dyDescent="0.25">
      <c r="A38" t="s">
        <v>217</v>
      </c>
      <c r="B38">
        <v>1604</v>
      </c>
    </row>
    <row r="39" spans="1:2" x14ac:dyDescent="0.25">
      <c r="A39" t="s">
        <v>218</v>
      </c>
      <c r="B39">
        <v>375</v>
      </c>
    </row>
    <row r="40" spans="1:2" x14ac:dyDescent="0.25">
      <c r="A40" t="s">
        <v>219</v>
      </c>
      <c r="B40">
        <v>1280</v>
      </c>
    </row>
    <row r="41" spans="1:2" x14ac:dyDescent="0.25">
      <c r="B41">
        <f>SUM(B36:B40)</f>
        <v>5300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95"/>
  <sheetViews>
    <sheetView topLeftCell="A46" workbookViewId="0">
      <selection activeCell="M15" sqref="M15"/>
    </sheetView>
  </sheetViews>
  <sheetFormatPr defaultRowHeight="15" x14ac:dyDescent="0.25"/>
  <cols>
    <col min="1" max="1" width="36.28515625" customWidth="1"/>
    <col min="5" max="7" width="9.140625" style="192"/>
    <col min="9" max="9" width="9.140625" style="9"/>
  </cols>
  <sheetData>
    <row r="1" spans="1:10" x14ac:dyDescent="0.25">
      <c r="A1" t="s">
        <v>5</v>
      </c>
    </row>
    <row r="2" spans="1:10" x14ac:dyDescent="0.25">
      <c r="A2" t="s">
        <v>221</v>
      </c>
      <c r="B2" s="69" t="s">
        <v>111</v>
      </c>
      <c r="C2" s="69" t="s">
        <v>116</v>
      </c>
      <c r="D2" s="69" t="s">
        <v>117</v>
      </c>
      <c r="E2" s="193" t="s">
        <v>118</v>
      </c>
      <c r="F2" s="194" t="s">
        <v>119</v>
      </c>
      <c r="G2" s="195" t="s">
        <v>120</v>
      </c>
      <c r="H2" s="69" t="s">
        <v>121</v>
      </c>
      <c r="I2" s="212" t="s">
        <v>191</v>
      </c>
      <c r="J2" s="69"/>
    </row>
    <row r="3" spans="1:10" ht="15.75" thickBot="1" x14ac:dyDescent="0.3">
      <c r="A3" s="274" t="s">
        <v>222</v>
      </c>
      <c r="B3" s="274"/>
      <c r="C3" s="274"/>
      <c r="D3" s="274"/>
      <c r="E3" s="274"/>
      <c r="F3" s="274"/>
      <c r="G3" s="274"/>
      <c r="H3" s="274"/>
    </row>
    <row r="4" spans="1:10" ht="15.75" thickBot="1" x14ac:dyDescent="0.3">
      <c r="A4" s="74" t="s">
        <v>178</v>
      </c>
      <c r="B4" s="69">
        <v>5</v>
      </c>
      <c r="C4" s="69">
        <f>B4*25</f>
        <v>125</v>
      </c>
      <c r="D4" s="69">
        <f t="shared" ref="D4:D15" si="0">SUM(E4:G4)</f>
        <v>75</v>
      </c>
      <c r="E4" s="196">
        <v>0</v>
      </c>
      <c r="F4" s="197">
        <v>60</v>
      </c>
      <c r="G4" s="198">
        <v>15</v>
      </c>
      <c r="H4" s="69">
        <f>C4-D4</f>
        <v>50</v>
      </c>
      <c r="I4" s="213">
        <f t="shared" ref="I4:I9" si="1">H4/C4*100</f>
        <v>40</v>
      </c>
      <c r="J4" s="77"/>
    </row>
    <row r="5" spans="1:10" ht="15.75" thickBot="1" x14ac:dyDescent="0.3">
      <c r="A5" s="74" t="s">
        <v>185</v>
      </c>
      <c r="B5" s="69">
        <v>2</v>
      </c>
      <c r="C5" s="69">
        <f t="shared" ref="C5:C9" si="2">B5*25</f>
        <v>50</v>
      </c>
      <c r="D5" s="69">
        <f t="shared" si="0"/>
        <v>30</v>
      </c>
      <c r="E5" s="196">
        <v>10</v>
      </c>
      <c r="F5" s="197">
        <v>20</v>
      </c>
      <c r="G5" s="198">
        <v>0</v>
      </c>
      <c r="H5" s="69">
        <f t="shared" ref="H5:H9" si="3">C5-D5</f>
        <v>20</v>
      </c>
      <c r="I5" s="214">
        <f t="shared" si="1"/>
        <v>40</v>
      </c>
      <c r="J5" s="77"/>
    </row>
    <row r="6" spans="1:10" ht="15.75" thickBot="1" x14ac:dyDescent="0.3">
      <c r="A6" s="74" t="s">
        <v>184</v>
      </c>
      <c r="B6" s="69">
        <v>3</v>
      </c>
      <c r="C6" s="69">
        <f t="shared" si="2"/>
        <v>75</v>
      </c>
      <c r="D6" s="69">
        <f t="shared" si="0"/>
        <v>45</v>
      </c>
      <c r="E6" s="196">
        <v>10</v>
      </c>
      <c r="F6" s="197">
        <v>0</v>
      </c>
      <c r="G6" s="198">
        <v>35</v>
      </c>
      <c r="H6" s="69">
        <f t="shared" si="3"/>
        <v>30</v>
      </c>
      <c r="I6" s="213">
        <f t="shared" si="1"/>
        <v>40</v>
      </c>
      <c r="J6" s="77"/>
    </row>
    <row r="7" spans="1:10" ht="15.75" thickBot="1" x14ac:dyDescent="0.3">
      <c r="A7" s="74" t="s">
        <v>177</v>
      </c>
      <c r="B7" s="69">
        <v>5</v>
      </c>
      <c r="C7" s="69">
        <f t="shared" si="2"/>
        <v>125</v>
      </c>
      <c r="D7" s="69">
        <f t="shared" si="0"/>
        <v>75</v>
      </c>
      <c r="E7" s="196">
        <v>0</v>
      </c>
      <c r="F7" s="197">
        <v>45</v>
      </c>
      <c r="G7" s="198">
        <v>30</v>
      </c>
      <c r="H7" s="69">
        <f t="shared" si="3"/>
        <v>50</v>
      </c>
      <c r="I7" s="214">
        <f t="shared" si="1"/>
        <v>40</v>
      </c>
      <c r="J7" s="77"/>
    </row>
    <row r="8" spans="1:10" ht="15.75" thickBot="1" x14ac:dyDescent="0.3">
      <c r="A8" s="74" t="s">
        <v>171</v>
      </c>
      <c r="B8" s="69">
        <v>3</v>
      </c>
      <c r="C8" s="69">
        <f t="shared" si="2"/>
        <v>75</v>
      </c>
      <c r="D8" s="69">
        <f t="shared" si="0"/>
        <v>65</v>
      </c>
      <c r="E8" s="196">
        <v>15</v>
      </c>
      <c r="F8" s="197">
        <v>40</v>
      </c>
      <c r="G8" s="198">
        <v>10</v>
      </c>
      <c r="H8" s="69">
        <f t="shared" si="3"/>
        <v>10</v>
      </c>
      <c r="I8" s="214">
        <f t="shared" si="1"/>
        <v>13.333333333333334</v>
      </c>
      <c r="J8" s="77"/>
    </row>
    <row r="9" spans="1:10" ht="15.75" thickBot="1" x14ac:dyDescent="0.3">
      <c r="A9" s="78" t="s">
        <v>187</v>
      </c>
      <c r="B9" s="69">
        <v>2</v>
      </c>
      <c r="C9" s="69">
        <f t="shared" si="2"/>
        <v>50</v>
      </c>
      <c r="D9" s="69">
        <f t="shared" si="0"/>
        <v>30</v>
      </c>
      <c r="E9" s="196">
        <v>15</v>
      </c>
      <c r="F9" s="197">
        <v>15</v>
      </c>
      <c r="G9" s="198">
        <v>0</v>
      </c>
      <c r="H9" s="69">
        <f t="shared" si="3"/>
        <v>20</v>
      </c>
      <c r="I9" s="213">
        <f t="shared" si="1"/>
        <v>40</v>
      </c>
      <c r="J9" s="77"/>
    </row>
    <row r="10" spans="1:10" ht="15.75" thickBot="1" x14ac:dyDescent="0.3">
      <c r="A10" s="74" t="s">
        <v>176</v>
      </c>
      <c r="B10" s="99">
        <v>1</v>
      </c>
      <c r="C10" s="69">
        <f>B10*25</f>
        <v>25</v>
      </c>
      <c r="D10" s="69">
        <f>SUM(E10:G10)</f>
        <v>25</v>
      </c>
      <c r="E10" s="199">
        <v>5</v>
      </c>
      <c r="F10" s="200">
        <v>20</v>
      </c>
      <c r="G10" s="201">
        <v>0</v>
      </c>
      <c r="H10" s="69">
        <f>C10-D10</f>
        <v>0</v>
      </c>
      <c r="I10" s="213">
        <f>H10/C10*100</f>
        <v>0</v>
      </c>
      <c r="J10" s="77"/>
    </row>
    <row r="11" spans="1:10" ht="15.75" thickBot="1" x14ac:dyDescent="0.3">
      <c r="A11" s="78" t="s">
        <v>147</v>
      </c>
      <c r="B11" s="69">
        <v>7</v>
      </c>
      <c r="C11" s="69">
        <f>B11*25</f>
        <v>175</v>
      </c>
      <c r="D11" s="69">
        <f>SUM(E11:G11)</f>
        <v>105</v>
      </c>
      <c r="E11" s="196">
        <v>0</v>
      </c>
      <c r="F11" s="197">
        <v>0</v>
      </c>
      <c r="G11" s="198">
        <v>105</v>
      </c>
      <c r="H11" s="69">
        <f>C11-D11</f>
        <v>70</v>
      </c>
      <c r="I11" s="214">
        <f>H11/C11*100</f>
        <v>40</v>
      </c>
      <c r="J11" s="77"/>
    </row>
    <row r="12" spans="1:10" ht="15.75" thickBot="1" x14ac:dyDescent="0.3">
      <c r="A12" s="83" t="s">
        <v>170</v>
      </c>
      <c r="B12" s="69">
        <v>1</v>
      </c>
      <c r="C12" s="69">
        <f>B12*25</f>
        <v>25</v>
      </c>
      <c r="D12" s="69">
        <f>SUM(E12:G12)</f>
        <v>10</v>
      </c>
      <c r="E12" s="202">
        <v>0</v>
      </c>
      <c r="F12" s="203">
        <v>10</v>
      </c>
      <c r="G12" s="204">
        <v>0</v>
      </c>
      <c r="H12" s="69">
        <f>C12-D12</f>
        <v>15</v>
      </c>
      <c r="I12" s="213">
        <f>H12/C12*100</f>
        <v>60</v>
      </c>
      <c r="J12" s="77"/>
    </row>
    <row r="13" spans="1:10" ht="15.75" thickBot="1" x14ac:dyDescent="0.3">
      <c r="A13" s="274" t="s">
        <v>223</v>
      </c>
      <c r="B13" s="274"/>
      <c r="C13" s="274"/>
      <c r="D13" s="274"/>
      <c r="E13" s="274"/>
      <c r="F13" s="274"/>
      <c r="G13" s="274"/>
      <c r="H13" s="274"/>
      <c r="I13" s="213"/>
      <c r="J13" s="77"/>
    </row>
    <row r="14" spans="1:10" ht="15.75" thickBot="1" x14ac:dyDescent="0.3">
      <c r="A14" s="74" t="s">
        <v>224</v>
      </c>
      <c r="B14" s="69">
        <v>5</v>
      </c>
      <c r="C14" s="69">
        <f>B14*25</f>
        <v>125</v>
      </c>
      <c r="D14" s="69">
        <f t="shared" si="0"/>
        <v>55</v>
      </c>
      <c r="E14" s="196">
        <v>0</v>
      </c>
      <c r="F14" s="197">
        <v>5</v>
      </c>
      <c r="G14" s="198">
        <v>50</v>
      </c>
      <c r="H14" s="69">
        <f>C14-D14</f>
        <v>70</v>
      </c>
      <c r="I14" s="213">
        <f>H14/C14*100</f>
        <v>56.000000000000007</v>
      </c>
      <c r="J14" s="77"/>
    </row>
    <row r="15" spans="1:10" ht="15.75" thickBot="1" x14ac:dyDescent="0.3">
      <c r="A15" s="78" t="s">
        <v>162</v>
      </c>
      <c r="B15" s="69">
        <v>4</v>
      </c>
      <c r="C15" s="69">
        <f>B15*30</f>
        <v>120</v>
      </c>
      <c r="D15" s="69">
        <f t="shared" si="0"/>
        <v>120</v>
      </c>
      <c r="E15" s="202">
        <v>0</v>
      </c>
      <c r="F15" s="203">
        <v>0</v>
      </c>
      <c r="G15" s="204">
        <v>120</v>
      </c>
      <c r="H15" s="69">
        <f>C15-D15</f>
        <v>0</v>
      </c>
      <c r="I15" s="213">
        <f>H15/C15*100</f>
        <v>0</v>
      </c>
      <c r="J15" s="77"/>
    </row>
    <row r="16" spans="1:10" x14ac:dyDescent="0.25">
      <c r="B16" s="69">
        <f>SUM(B14:B15,B4:B12)</f>
        <v>38</v>
      </c>
      <c r="C16" s="69">
        <f>SUM(C4:C15)</f>
        <v>970</v>
      </c>
      <c r="D16" s="73">
        <f>SUM(D4:D15)</f>
        <v>635</v>
      </c>
      <c r="E16" s="192" t="s">
        <v>225</v>
      </c>
      <c r="G16" s="192">
        <v>635</v>
      </c>
      <c r="I16" s="213"/>
      <c r="J16" s="77"/>
    </row>
    <row r="17" spans="1:10" x14ac:dyDescent="0.25">
      <c r="B17" s="69"/>
      <c r="C17" s="69"/>
      <c r="D17" s="73"/>
      <c r="E17" s="193" t="s">
        <v>118</v>
      </c>
      <c r="F17" s="194" t="s">
        <v>119</v>
      </c>
      <c r="G17" s="195" t="s">
        <v>120</v>
      </c>
      <c r="I17" s="213"/>
      <c r="J17" s="77"/>
    </row>
    <row r="18" spans="1:10" x14ac:dyDescent="0.25">
      <c r="E18" s="202">
        <f>SUM(E4:E12,E14,E15)</f>
        <v>55</v>
      </c>
      <c r="F18" s="203">
        <f t="shared" ref="F18:G18" si="4">SUM(F4:F12,F14,F15)</f>
        <v>215</v>
      </c>
      <c r="G18" s="204">
        <f t="shared" si="4"/>
        <v>365</v>
      </c>
      <c r="I18" s="213"/>
      <c r="J18" s="77"/>
    </row>
    <row r="19" spans="1:10" x14ac:dyDescent="0.25">
      <c r="A19" t="s">
        <v>4</v>
      </c>
      <c r="I19" s="213"/>
      <c r="J19" s="77"/>
    </row>
    <row r="20" spans="1:10" ht="15.75" thickBot="1" x14ac:dyDescent="0.3">
      <c r="A20" t="s">
        <v>221</v>
      </c>
      <c r="B20" s="69" t="s">
        <v>111</v>
      </c>
      <c r="C20" s="69" t="s">
        <v>116</v>
      </c>
      <c r="D20" s="69" t="s">
        <v>117</v>
      </c>
      <c r="E20" s="193" t="s">
        <v>118</v>
      </c>
      <c r="F20" s="194" t="s">
        <v>119</v>
      </c>
      <c r="G20" s="195" t="s">
        <v>120</v>
      </c>
      <c r="H20" s="69" t="s">
        <v>121</v>
      </c>
      <c r="I20" s="212" t="s">
        <v>191</v>
      </c>
      <c r="J20" s="77"/>
    </row>
    <row r="21" spans="1:10" ht="15.75" thickBot="1" x14ac:dyDescent="0.3">
      <c r="A21" s="82" t="s">
        <v>155</v>
      </c>
      <c r="B21" s="69">
        <v>4</v>
      </c>
      <c r="C21" s="69">
        <f>B21*25</f>
        <v>100</v>
      </c>
      <c r="D21" s="69">
        <v>60</v>
      </c>
      <c r="E21" s="196">
        <v>10</v>
      </c>
      <c r="F21" s="197">
        <v>35</v>
      </c>
      <c r="G21" s="198">
        <v>15</v>
      </c>
      <c r="H21" s="69">
        <f>C21-D21</f>
        <v>40</v>
      </c>
      <c r="I21" s="213">
        <f t="shared" ref="I21:I25" si="5">H21/C21*100</f>
        <v>40</v>
      </c>
      <c r="J21" s="77"/>
    </row>
    <row r="22" spans="1:10" ht="15.75" thickBot="1" x14ac:dyDescent="0.3">
      <c r="A22" s="83" t="s">
        <v>152</v>
      </c>
      <c r="B22" s="69">
        <v>14</v>
      </c>
      <c r="C22" s="69">
        <f t="shared" ref="C22:C25" si="6">B22*25</f>
        <v>350</v>
      </c>
      <c r="D22" s="69">
        <f t="shared" ref="D22:D25" si="7">SUM(E22:G22)</f>
        <v>225</v>
      </c>
      <c r="E22" s="196">
        <v>90</v>
      </c>
      <c r="F22" s="197">
        <v>115</v>
      </c>
      <c r="G22" s="198">
        <v>20</v>
      </c>
      <c r="H22" s="69">
        <f t="shared" ref="H22:H25" si="8">C22-D22</f>
        <v>125</v>
      </c>
      <c r="I22" s="213">
        <f t="shared" si="5"/>
        <v>35.714285714285715</v>
      </c>
      <c r="J22" s="77"/>
    </row>
    <row r="23" spans="1:10" ht="15.75" thickBot="1" x14ac:dyDescent="0.3">
      <c r="A23" s="83" t="s">
        <v>146</v>
      </c>
      <c r="B23" s="69">
        <v>2</v>
      </c>
      <c r="C23" s="69">
        <f t="shared" si="6"/>
        <v>50</v>
      </c>
      <c r="D23" s="69">
        <f t="shared" si="7"/>
        <v>30</v>
      </c>
      <c r="E23" s="196">
        <v>5</v>
      </c>
      <c r="F23" s="197">
        <v>0</v>
      </c>
      <c r="G23" s="198">
        <v>25</v>
      </c>
      <c r="H23" s="69">
        <f t="shared" si="8"/>
        <v>20</v>
      </c>
      <c r="I23" s="213">
        <f t="shared" si="5"/>
        <v>40</v>
      </c>
      <c r="J23" s="77"/>
    </row>
    <row r="24" spans="1:10" ht="15.75" thickBot="1" x14ac:dyDescent="0.3">
      <c r="A24" s="83" t="s">
        <v>154</v>
      </c>
      <c r="B24" s="69">
        <v>3</v>
      </c>
      <c r="C24" s="69">
        <f t="shared" si="6"/>
        <v>75</v>
      </c>
      <c r="D24" s="69">
        <f t="shared" si="7"/>
        <v>45</v>
      </c>
      <c r="E24" s="196">
        <v>0</v>
      </c>
      <c r="F24" s="197">
        <v>30</v>
      </c>
      <c r="G24" s="198">
        <v>15</v>
      </c>
      <c r="H24" s="69">
        <f t="shared" si="8"/>
        <v>30</v>
      </c>
      <c r="I24" s="213">
        <f t="shared" si="5"/>
        <v>40</v>
      </c>
      <c r="J24" s="77"/>
    </row>
    <row r="25" spans="1:10" ht="15.75" thickBot="1" x14ac:dyDescent="0.3">
      <c r="A25" s="83" t="s">
        <v>175</v>
      </c>
      <c r="B25" s="69">
        <v>7</v>
      </c>
      <c r="C25" s="69">
        <f t="shared" si="6"/>
        <v>175</v>
      </c>
      <c r="D25" s="69">
        <f t="shared" si="7"/>
        <v>105</v>
      </c>
      <c r="E25" s="196">
        <v>30</v>
      </c>
      <c r="F25" s="197">
        <v>60</v>
      </c>
      <c r="G25" s="198">
        <v>15</v>
      </c>
      <c r="H25" s="69">
        <f t="shared" si="8"/>
        <v>70</v>
      </c>
      <c r="I25" s="213">
        <f t="shared" si="5"/>
        <v>40</v>
      </c>
      <c r="J25" s="77"/>
    </row>
    <row r="26" spans="1:10" ht="15.75" thickBot="1" x14ac:dyDescent="0.3">
      <c r="A26" s="82" t="s">
        <v>183</v>
      </c>
      <c r="B26" s="69">
        <v>3</v>
      </c>
      <c r="C26" s="69">
        <f>B26*25</f>
        <v>75</v>
      </c>
      <c r="D26" s="69">
        <f>SUM(E26:G26)</f>
        <v>50</v>
      </c>
      <c r="E26" s="196">
        <v>10</v>
      </c>
      <c r="F26" s="197">
        <v>24</v>
      </c>
      <c r="G26" s="198">
        <v>16</v>
      </c>
      <c r="H26" s="69">
        <f>C26-D26</f>
        <v>25</v>
      </c>
      <c r="I26" s="213">
        <f>H26/C26*100</f>
        <v>33.333333333333329</v>
      </c>
      <c r="J26" s="77"/>
    </row>
    <row r="27" spans="1:10" ht="15.75" thickBot="1" x14ac:dyDescent="0.3">
      <c r="A27" s="83" t="s">
        <v>170</v>
      </c>
      <c r="B27" s="69">
        <v>1</v>
      </c>
      <c r="C27" s="69">
        <f>B27*25</f>
        <v>25</v>
      </c>
      <c r="D27" s="69">
        <f>SUM(E27:G27)</f>
        <v>15</v>
      </c>
      <c r="E27" s="202">
        <v>0</v>
      </c>
      <c r="F27" s="203">
        <v>9</v>
      </c>
      <c r="G27" s="204">
        <v>6</v>
      </c>
      <c r="H27" s="69">
        <f>C27-D27</f>
        <v>10</v>
      </c>
      <c r="I27" s="213">
        <f>H27/C27*100</f>
        <v>40</v>
      </c>
      <c r="J27" s="77"/>
    </row>
    <row r="28" spans="1:10" x14ac:dyDescent="0.25">
      <c r="B28" s="69">
        <f>SUM(B21:B27)</f>
        <v>34</v>
      </c>
      <c r="C28" s="69">
        <f>SUM(C21:C27)</f>
        <v>850</v>
      </c>
      <c r="D28" s="73">
        <f>SUM(D21:D27)</f>
        <v>530</v>
      </c>
      <c r="E28" s="192" t="s">
        <v>225</v>
      </c>
      <c r="G28" s="192">
        <v>530</v>
      </c>
      <c r="I28" s="213"/>
      <c r="J28" s="77"/>
    </row>
    <row r="29" spans="1:10" x14ac:dyDescent="0.25">
      <c r="B29" s="69"/>
      <c r="C29" s="69"/>
      <c r="D29" s="73"/>
      <c r="E29" s="193" t="s">
        <v>118</v>
      </c>
      <c r="F29" s="194" t="s">
        <v>119</v>
      </c>
      <c r="G29" s="195" t="s">
        <v>120</v>
      </c>
      <c r="I29" s="213"/>
      <c r="J29" s="77"/>
    </row>
    <row r="30" spans="1:10" x14ac:dyDescent="0.25">
      <c r="E30" s="202">
        <f>SUM(E20:E27)</f>
        <v>145</v>
      </c>
      <c r="F30" s="203">
        <f t="shared" ref="F30:G30" si="9">SUM(F20:F27)</f>
        <v>273</v>
      </c>
      <c r="G30" s="204">
        <f t="shared" si="9"/>
        <v>112</v>
      </c>
      <c r="I30" s="213"/>
      <c r="J30" s="77"/>
    </row>
    <row r="31" spans="1:10" x14ac:dyDescent="0.25">
      <c r="A31" t="s">
        <v>3</v>
      </c>
      <c r="I31" s="213"/>
      <c r="J31" s="77"/>
    </row>
    <row r="32" spans="1:10" ht="15.75" thickBot="1" x14ac:dyDescent="0.3">
      <c r="A32" t="s">
        <v>221</v>
      </c>
      <c r="B32" s="69" t="s">
        <v>111</v>
      </c>
      <c r="C32" s="69" t="s">
        <v>116</v>
      </c>
      <c r="D32" s="69" t="s">
        <v>117</v>
      </c>
      <c r="E32" s="193" t="s">
        <v>118</v>
      </c>
      <c r="F32" s="194" t="s">
        <v>119</v>
      </c>
      <c r="G32" s="195" t="s">
        <v>120</v>
      </c>
      <c r="H32" s="69" t="s">
        <v>121</v>
      </c>
      <c r="I32" s="212" t="s">
        <v>191</v>
      </c>
      <c r="J32" s="77"/>
    </row>
    <row r="33" spans="1:10" ht="15.75" thickBot="1" x14ac:dyDescent="0.3">
      <c r="A33" s="84" t="s">
        <v>145</v>
      </c>
      <c r="B33" s="69">
        <v>10</v>
      </c>
      <c r="C33" s="69">
        <f>B33*25</f>
        <v>250</v>
      </c>
      <c r="D33" s="69">
        <f>SUM(E33:G33)</f>
        <v>155</v>
      </c>
      <c r="E33" s="196">
        <v>35</v>
      </c>
      <c r="F33" s="197">
        <v>15</v>
      </c>
      <c r="G33" s="198">
        <v>105</v>
      </c>
      <c r="H33" s="69">
        <f>C33-D33</f>
        <v>95</v>
      </c>
      <c r="I33" s="213">
        <f t="shared" ref="I33:I38" si="10">H33/C33*100</f>
        <v>38</v>
      </c>
      <c r="J33" s="77"/>
    </row>
    <row r="34" spans="1:10" ht="15.75" thickBot="1" x14ac:dyDescent="0.3">
      <c r="A34" s="84" t="s">
        <v>144</v>
      </c>
      <c r="B34" s="69">
        <v>16</v>
      </c>
      <c r="C34" s="69">
        <f t="shared" ref="C34:C36" si="11">B34*25</f>
        <v>400</v>
      </c>
      <c r="D34" s="69">
        <f t="shared" ref="D34:D36" si="12">SUM(E34:G34)</f>
        <v>255</v>
      </c>
      <c r="E34" s="196">
        <v>75</v>
      </c>
      <c r="F34" s="197">
        <v>50</v>
      </c>
      <c r="G34" s="198">
        <v>130</v>
      </c>
      <c r="H34" s="69">
        <f t="shared" ref="H34:H36" si="13">C34-D34</f>
        <v>145</v>
      </c>
      <c r="I34" s="213">
        <f t="shared" si="10"/>
        <v>36.25</v>
      </c>
      <c r="J34" s="77"/>
    </row>
    <row r="35" spans="1:10" ht="15.75" thickBot="1" x14ac:dyDescent="0.3">
      <c r="A35" s="84" t="s">
        <v>174</v>
      </c>
      <c r="B35" s="69">
        <v>19</v>
      </c>
      <c r="C35" s="69">
        <f t="shared" si="11"/>
        <v>475</v>
      </c>
      <c r="D35" s="69">
        <f t="shared" si="12"/>
        <v>310</v>
      </c>
      <c r="E35" s="196">
        <v>75</v>
      </c>
      <c r="F35" s="197">
        <v>65</v>
      </c>
      <c r="G35" s="198">
        <v>170</v>
      </c>
      <c r="H35" s="69">
        <f t="shared" si="13"/>
        <v>165</v>
      </c>
      <c r="I35" s="213">
        <f t="shared" si="10"/>
        <v>34.736842105263158</v>
      </c>
      <c r="J35" s="77"/>
    </row>
    <row r="36" spans="1:10" ht="15.75" thickBot="1" x14ac:dyDescent="0.3">
      <c r="A36" s="84" t="s">
        <v>159</v>
      </c>
      <c r="B36" s="15">
        <v>5</v>
      </c>
      <c r="C36" s="69">
        <f t="shared" si="11"/>
        <v>125</v>
      </c>
      <c r="D36" s="69">
        <f t="shared" si="12"/>
        <v>75</v>
      </c>
      <c r="E36" s="196">
        <v>25</v>
      </c>
      <c r="F36" s="197">
        <v>20</v>
      </c>
      <c r="G36" s="198">
        <v>30</v>
      </c>
      <c r="H36" s="69">
        <f t="shared" si="13"/>
        <v>50</v>
      </c>
      <c r="I36" s="213">
        <f t="shared" si="10"/>
        <v>40</v>
      </c>
      <c r="J36" s="77"/>
    </row>
    <row r="37" spans="1:10" ht="15.75" thickBot="1" x14ac:dyDescent="0.3">
      <c r="A37" s="84" t="s">
        <v>169</v>
      </c>
      <c r="B37" s="69">
        <v>2</v>
      </c>
      <c r="C37" s="69">
        <f>B37*25</f>
        <v>50</v>
      </c>
      <c r="D37" s="69">
        <f>SUM(E37:G37)</f>
        <v>30</v>
      </c>
      <c r="E37" s="196">
        <v>0</v>
      </c>
      <c r="F37" s="197">
        <v>5</v>
      </c>
      <c r="G37" s="198">
        <v>25</v>
      </c>
      <c r="H37" s="69">
        <f>C37-D37</f>
        <v>20</v>
      </c>
      <c r="I37" s="214">
        <f t="shared" si="10"/>
        <v>40</v>
      </c>
      <c r="J37" s="77"/>
    </row>
    <row r="38" spans="1:10" ht="15.75" thickBot="1" x14ac:dyDescent="0.3">
      <c r="A38" s="84" t="s">
        <v>166</v>
      </c>
      <c r="B38" s="69">
        <v>1</v>
      </c>
      <c r="C38" s="69">
        <f>B38*25</f>
        <v>25</v>
      </c>
      <c r="D38" s="69">
        <f>SUM(E38:G38)</f>
        <v>15</v>
      </c>
      <c r="E38" s="202">
        <v>0</v>
      </c>
      <c r="F38" s="203">
        <v>15</v>
      </c>
      <c r="G38" s="204">
        <v>0</v>
      </c>
      <c r="H38" s="69">
        <f>C38-D38</f>
        <v>10</v>
      </c>
      <c r="I38" s="214">
        <f t="shared" si="10"/>
        <v>40</v>
      </c>
      <c r="J38" s="77"/>
    </row>
    <row r="39" spans="1:10" x14ac:dyDescent="0.25">
      <c r="B39" s="69">
        <f>SUM(B33:B38)</f>
        <v>53</v>
      </c>
      <c r="C39" s="69">
        <f>SUM(C33:C38)</f>
        <v>1325</v>
      </c>
      <c r="D39" s="73">
        <f>SUM(D33:D38)</f>
        <v>840</v>
      </c>
      <c r="E39" s="192" t="s">
        <v>225</v>
      </c>
      <c r="G39" s="192">
        <v>840</v>
      </c>
      <c r="I39" s="213"/>
      <c r="J39" s="77"/>
    </row>
    <row r="40" spans="1:10" x14ac:dyDescent="0.25">
      <c r="B40" s="69"/>
      <c r="C40" s="69"/>
      <c r="D40" s="73"/>
      <c r="E40" s="193" t="s">
        <v>118</v>
      </c>
      <c r="F40" s="194" t="s">
        <v>119</v>
      </c>
      <c r="G40" s="195" t="s">
        <v>120</v>
      </c>
      <c r="I40" s="213"/>
      <c r="J40" s="77"/>
    </row>
    <row r="41" spans="1:10" x14ac:dyDescent="0.25">
      <c r="E41" s="202">
        <f>SUM(E33:E38)</f>
        <v>210</v>
      </c>
      <c r="F41" s="203">
        <f>SUM(F33:F38)</f>
        <v>170</v>
      </c>
      <c r="G41" s="204">
        <f>SUM(G33:G38)</f>
        <v>460</v>
      </c>
      <c r="I41" s="213"/>
      <c r="J41" s="77"/>
    </row>
    <row r="42" spans="1:10" x14ac:dyDescent="0.25">
      <c r="A42" t="s">
        <v>2</v>
      </c>
      <c r="I42" s="213"/>
      <c r="J42" s="77"/>
    </row>
    <row r="43" spans="1:10" ht="15.75" thickBot="1" x14ac:dyDescent="0.3">
      <c r="A43" t="s">
        <v>221</v>
      </c>
      <c r="B43" s="69" t="s">
        <v>111</v>
      </c>
      <c r="C43" s="69" t="s">
        <v>116</v>
      </c>
      <c r="D43" s="69" t="s">
        <v>117</v>
      </c>
      <c r="E43" s="193" t="s">
        <v>118</v>
      </c>
      <c r="F43" s="194" t="s">
        <v>119</v>
      </c>
      <c r="G43" s="195" t="s">
        <v>120</v>
      </c>
      <c r="H43" s="69" t="s">
        <v>121</v>
      </c>
      <c r="I43" s="212" t="s">
        <v>191</v>
      </c>
      <c r="J43" s="77"/>
    </row>
    <row r="44" spans="1:10" ht="15.75" thickBot="1" x14ac:dyDescent="0.3">
      <c r="A44" s="85" t="s">
        <v>124</v>
      </c>
      <c r="B44" s="69">
        <v>2</v>
      </c>
      <c r="C44" s="69">
        <f>B44*25</f>
        <v>50</v>
      </c>
      <c r="D44" s="69">
        <f>SUM(E44:G44)</f>
        <v>20</v>
      </c>
      <c r="E44" s="196">
        <v>5</v>
      </c>
      <c r="F44" s="197">
        <v>0</v>
      </c>
      <c r="G44" s="198">
        <v>15</v>
      </c>
      <c r="H44" s="69">
        <f>C44-D44</f>
        <v>30</v>
      </c>
      <c r="I44" s="213">
        <f t="shared" ref="I44:I49" si="14">H44/C44*100</f>
        <v>60</v>
      </c>
      <c r="J44" s="77"/>
    </row>
    <row r="45" spans="1:10" ht="15.75" thickBot="1" x14ac:dyDescent="0.3">
      <c r="A45" s="85" t="s">
        <v>122</v>
      </c>
      <c r="B45" s="69">
        <v>7</v>
      </c>
      <c r="C45" s="69">
        <f t="shared" ref="C45:C49" si="15">B45*25</f>
        <v>175</v>
      </c>
      <c r="D45" s="69">
        <f t="shared" ref="D45:D49" si="16">SUM(E45:G45)</f>
        <v>105</v>
      </c>
      <c r="E45" s="196">
        <v>15</v>
      </c>
      <c r="F45" s="197">
        <v>30</v>
      </c>
      <c r="G45" s="198">
        <v>60</v>
      </c>
      <c r="H45" s="69">
        <f t="shared" ref="H45:H49" si="17">C45-D45</f>
        <v>70</v>
      </c>
      <c r="I45" s="213">
        <f t="shared" si="14"/>
        <v>40</v>
      </c>
      <c r="J45" s="77"/>
    </row>
    <row r="46" spans="1:10" ht="15.75" thickBot="1" x14ac:dyDescent="0.3">
      <c r="A46" s="85" t="s">
        <v>226</v>
      </c>
      <c r="B46" s="69">
        <v>4</v>
      </c>
      <c r="C46" s="69">
        <f t="shared" si="15"/>
        <v>100</v>
      </c>
      <c r="D46" s="69">
        <f t="shared" si="16"/>
        <v>60</v>
      </c>
      <c r="E46" s="196">
        <v>0</v>
      </c>
      <c r="F46" s="197">
        <v>5</v>
      </c>
      <c r="G46" s="198">
        <v>55</v>
      </c>
      <c r="H46" s="69">
        <f t="shared" si="17"/>
        <v>40</v>
      </c>
      <c r="I46" s="214">
        <f t="shared" si="14"/>
        <v>40</v>
      </c>
      <c r="J46" s="77"/>
    </row>
    <row r="47" spans="1:10" ht="15.75" thickBot="1" x14ac:dyDescent="0.3">
      <c r="A47" s="86" t="s">
        <v>137</v>
      </c>
      <c r="B47" s="69">
        <v>5</v>
      </c>
      <c r="C47" s="69">
        <f t="shared" si="15"/>
        <v>125</v>
      </c>
      <c r="D47" s="69">
        <f t="shared" si="16"/>
        <v>75</v>
      </c>
      <c r="E47" s="196">
        <v>15</v>
      </c>
      <c r="F47" s="197">
        <v>10</v>
      </c>
      <c r="G47" s="198">
        <v>50</v>
      </c>
      <c r="H47" s="69">
        <f t="shared" si="17"/>
        <v>50</v>
      </c>
      <c r="I47" s="213">
        <f t="shared" si="14"/>
        <v>40</v>
      </c>
      <c r="J47" s="77"/>
    </row>
    <row r="48" spans="1:10" ht="15.75" thickBot="1" x14ac:dyDescent="0.3">
      <c r="A48" s="84" t="s">
        <v>144</v>
      </c>
      <c r="B48" s="69">
        <v>9</v>
      </c>
      <c r="C48" s="69">
        <f t="shared" si="15"/>
        <v>225</v>
      </c>
      <c r="D48" s="69">
        <f t="shared" si="16"/>
        <v>125</v>
      </c>
      <c r="E48" s="196">
        <v>30</v>
      </c>
      <c r="F48" s="197">
        <v>20</v>
      </c>
      <c r="G48" s="198">
        <v>75</v>
      </c>
      <c r="H48" s="69">
        <f t="shared" si="17"/>
        <v>100</v>
      </c>
      <c r="I48" s="213">
        <f t="shared" si="14"/>
        <v>44.444444444444443</v>
      </c>
      <c r="J48" s="77"/>
    </row>
    <row r="49" spans="1:10" ht="15.75" thickBot="1" x14ac:dyDescent="0.3">
      <c r="A49" s="86" t="s">
        <v>123</v>
      </c>
      <c r="B49" s="69">
        <v>9</v>
      </c>
      <c r="C49" s="69">
        <f t="shared" si="15"/>
        <v>225</v>
      </c>
      <c r="D49" s="69">
        <f t="shared" si="16"/>
        <v>135</v>
      </c>
      <c r="E49" s="202">
        <v>30</v>
      </c>
      <c r="F49" s="203">
        <v>20</v>
      </c>
      <c r="G49" s="204">
        <v>85</v>
      </c>
      <c r="H49" s="69">
        <f t="shared" si="17"/>
        <v>90</v>
      </c>
      <c r="I49" s="213">
        <f t="shared" si="14"/>
        <v>40</v>
      </c>
      <c r="J49" s="77"/>
    </row>
    <row r="50" spans="1:10" x14ac:dyDescent="0.25">
      <c r="B50" s="69">
        <f>SUM(B44:B49)</f>
        <v>36</v>
      </c>
      <c r="C50" s="69">
        <f>SUM(C44:C49)</f>
        <v>900</v>
      </c>
      <c r="D50" s="73">
        <f>SUM(D44:D49)</f>
        <v>520</v>
      </c>
      <c r="E50" s="192" t="s">
        <v>225</v>
      </c>
      <c r="G50" s="192">
        <v>520</v>
      </c>
      <c r="I50" s="213"/>
      <c r="J50" s="77"/>
    </row>
    <row r="51" spans="1:10" x14ac:dyDescent="0.25">
      <c r="B51" s="69"/>
      <c r="C51" s="69"/>
      <c r="D51" s="73"/>
      <c r="E51" s="193" t="s">
        <v>118</v>
      </c>
      <c r="F51" s="194" t="s">
        <v>119</v>
      </c>
      <c r="G51" s="195" t="s">
        <v>120</v>
      </c>
      <c r="I51" s="213"/>
      <c r="J51" s="77"/>
    </row>
    <row r="52" spans="1:10" x14ac:dyDescent="0.25">
      <c r="E52" s="202">
        <f>SUM(E44:E49)</f>
        <v>95</v>
      </c>
      <c r="F52" s="203">
        <f>SUM(F44:F49)</f>
        <v>85</v>
      </c>
      <c r="G52" s="204">
        <f>SUM(G44:G49)</f>
        <v>340</v>
      </c>
      <c r="I52" s="213"/>
      <c r="J52" s="77"/>
    </row>
    <row r="53" spans="1:10" x14ac:dyDescent="0.25">
      <c r="A53" t="s">
        <v>1</v>
      </c>
      <c r="I53" s="213"/>
      <c r="J53" s="77"/>
    </row>
    <row r="54" spans="1:10" ht="15.75" thickBot="1" x14ac:dyDescent="0.3">
      <c r="A54" t="s">
        <v>221</v>
      </c>
      <c r="B54" s="69" t="s">
        <v>111</v>
      </c>
      <c r="C54" s="69" t="s">
        <v>116</v>
      </c>
      <c r="D54" s="69" t="s">
        <v>117</v>
      </c>
      <c r="E54" s="193" t="s">
        <v>118</v>
      </c>
      <c r="F54" s="194" t="s">
        <v>119</v>
      </c>
      <c r="G54" s="195" t="s">
        <v>120</v>
      </c>
      <c r="H54" s="69" t="s">
        <v>121</v>
      </c>
      <c r="I54" s="212" t="s">
        <v>191</v>
      </c>
      <c r="J54" s="77"/>
    </row>
    <row r="55" spans="1:10" ht="15.75" thickBot="1" x14ac:dyDescent="0.3">
      <c r="A55" s="88" t="s">
        <v>125</v>
      </c>
      <c r="B55" s="69">
        <v>4</v>
      </c>
      <c r="C55" s="69">
        <f t="shared" ref="C55:C64" si="18">B55*25</f>
        <v>100</v>
      </c>
      <c r="D55" s="69">
        <f t="shared" ref="D55:D64" si="19">SUM(E55:G55)</f>
        <v>60</v>
      </c>
      <c r="E55" s="196">
        <v>15</v>
      </c>
      <c r="F55" s="197">
        <v>30</v>
      </c>
      <c r="G55" s="198">
        <v>15</v>
      </c>
      <c r="H55" s="69">
        <f t="shared" ref="H55:H64" si="20">C55-D55</f>
        <v>40</v>
      </c>
      <c r="I55" s="213">
        <f t="shared" ref="I55:I64" si="21">H55/C55*100</f>
        <v>40</v>
      </c>
      <c r="J55" s="77"/>
    </row>
    <row r="56" spans="1:10" ht="15.75" thickBot="1" x14ac:dyDescent="0.3">
      <c r="A56" s="88" t="s">
        <v>224</v>
      </c>
      <c r="B56" s="69">
        <v>4</v>
      </c>
      <c r="C56" s="69">
        <f t="shared" si="18"/>
        <v>100</v>
      </c>
      <c r="D56" s="69">
        <f t="shared" si="19"/>
        <v>50</v>
      </c>
      <c r="E56" s="196">
        <v>12</v>
      </c>
      <c r="F56" s="197">
        <v>36</v>
      </c>
      <c r="G56" s="198">
        <v>2</v>
      </c>
      <c r="H56" s="69">
        <f t="shared" si="20"/>
        <v>50</v>
      </c>
      <c r="I56" s="213">
        <f t="shared" si="21"/>
        <v>50</v>
      </c>
      <c r="J56" s="77"/>
    </row>
    <row r="57" spans="1:10" ht="15.75" thickBot="1" x14ac:dyDescent="0.3">
      <c r="A57" s="87" t="s">
        <v>139</v>
      </c>
      <c r="B57" s="69">
        <v>5</v>
      </c>
      <c r="C57" s="69">
        <f t="shared" si="18"/>
        <v>125</v>
      </c>
      <c r="D57" s="69">
        <f t="shared" si="19"/>
        <v>80</v>
      </c>
      <c r="E57" s="196">
        <v>15</v>
      </c>
      <c r="F57" s="197">
        <v>0</v>
      </c>
      <c r="G57" s="198">
        <v>65</v>
      </c>
      <c r="H57" s="69">
        <f t="shared" si="20"/>
        <v>45</v>
      </c>
      <c r="I57" s="213">
        <f t="shared" si="21"/>
        <v>36</v>
      </c>
      <c r="J57" s="77"/>
    </row>
    <row r="58" spans="1:10" ht="15.75" thickBot="1" x14ac:dyDescent="0.3">
      <c r="A58" s="87" t="s">
        <v>126</v>
      </c>
      <c r="B58" s="69">
        <v>7</v>
      </c>
      <c r="C58" s="69">
        <f t="shared" si="18"/>
        <v>175</v>
      </c>
      <c r="D58" s="69">
        <f t="shared" si="19"/>
        <v>105</v>
      </c>
      <c r="E58" s="196">
        <v>30</v>
      </c>
      <c r="F58" s="197">
        <v>60</v>
      </c>
      <c r="G58" s="198">
        <v>15</v>
      </c>
      <c r="H58" s="69">
        <f t="shared" si="20"/>
        <v>70</v>
      </c>
      <c r="I58" s="213">
        <f t="shared" si="21"/>
        <v>40</v>
      </c>
      <c r="J58" s="77"/>
    </row>
    <row r="59" spans="1:10" ht="15.75" thickBot="1" x14ac:dyDescent="0.3">
      <c r="A59" s="87" t="s">
        <v>127</v>
      </c>
      <c r="B59" s="69">
        <v>1</v>
      </c>
      <c r="C59" s="69">
        <f t="shared" si="18"/>
        <v>25</v>
      </c>
      <c r="D59" s="69">
        <f t="shared" si="19"/>
        <v>20</v>
      </c>
      <c r="E59" s="196">
        <v>0</v>
      </c>
      <c r="F59" s="197">
        <v>0</v>
      </c>
      <c r="G59" s="198">
        <v>20</v>
      </c>
      <c r="H59" s="69">
        <f t="shared" si="20"/>
        <v>5</v>
      </c>
      <c r="I59" s="214">
        <f t="shared" si="21"/>
        <v>20</v>
      </c>
      <c r="J59" s="77"/>
    </row>
    <row r="60" spans="1:10" ht="15.75" thickBot="1" x14ac:dyDescent="0.3">
      <c r="A60" s="87" t="s">
        <v>143</v>
      </c>
      <c r="B60" s="69">
        <v>6</v>
      </c>
      <c r="C60" s="69">
        <f t="shared" si="18"/>
        <v>150</v>
      </c>
      <c r="D60" s="69">
        <f t="shared" si="19"/>
        <v>90</v>
      </c>
      <c r="E60" s="196">
        <v>30</v>
      </c>
      <c r="F60" s="197">
        <v>15</v>
      </c>
      <c r="G60" s="198">
        <v>45</v>
      </c>
      <c r="H60" s="69">
        <f t="shared" si="20"/>
        <v>60</v>
      </c>
      <c r="I60" s="213">
        <f t="shared" si="21"/>
        <v>40</v>
      </c>
      <c r="J60" s="77"/>
    </row>
    <row r="61" spans="1:10" ht="15.75" thickBot="1" x14ac:dyDescent="0.3">
      <c r="A61" s="87" t="s">
        <v>142</v>
      </c>
      <c r="B61" s="69">
        <v>5</v>
      </c>
      <c r="C61" s="69">
        <f t="shared" si="18"/>
        <v>125</v>
      </c>
      <c r="D61" s="69">
        <f t="shared" si="19"/>
        <v>75</v>
      </c>
      <c r="E61" s="196">
        <v>30</v>
      </c>
      <c r="F61" s="197">
        <v>30</v>
      </c>
      <c r="G61" s="198">
        <v>15</v>
      </c>
      <c r="H61" s="69">
        <f t="shared" si="20"/>
        <v>50</v>
      </c>
      <c r="I61" s="213">
        <f t="shared" si="21"/>
        <v>40</v>
      </c>
      <c r="J61" s="77"/>
    </row>
    <row r="62" spans="1:10" ht="15.75" thickBot="1" x14ac:dyDescent="0.3">
      <c r="A62" s="87" t="s">
        <v>150</v>
      </c>
      <c r="B62" s="69">
        <v>2</v>
      </c>
      <c r="C62" s="69">
        <f t="shared" si="18"/>
        <v>50</v>
      </c>
      <c r="D62" s="69">
        <f t="shared" si="19"/>
        <v>30</v>
      </c>
      <c r="E62" s="196">
        <v>10</v>
      </c>
      <c r="F62" s="197">
        <v>0</v>
      </c>
      <c r="G62" s="198">
        <v>20</v>
      </c>
      <c r="H62" s="69">
        <f t="shared" si="20"/>
        <v>20</v>
      </c>
      <c r="I62" s="213">
        <f t="shared" si="21"/>
        <v>40</v>
      </c>
      <c r="J62" s="77"/>
    </row>
    <row r="63" spans="1:10" ht="15.75" thickBot="1" x14ac:dyDescent="0.3">
      <c r="A63" s="89" t="s">
        <v>140</v>
      </c>
      <c r="B63" s="69">
        <v>6</v>
      </c>
      <c r="C63" s="69">
        <f t="shared" si="18"/>
        <v>150</v>
      </c>
      <c r="D63" s="69">
        <f t="shared" si="19"/>
        <v>90</v>
      </c>
      <c r="E63" s="196">
        <v>25</v>
      </c>
      <c r="F63" s="197">
        <v>15</v>
      </c>
      <c r="G63" s="198">
        <v>50</v>
      </c>
      <c r="H63" s="69">
        <f t="shared" si="20"/>
        <v>60</v>
      </c>
      <c r="I63" s="213">
        <f t="shared" si="21"/>
        <v>40</v>
      </c>
      <c r="J63" s="77"/>
    </row>
    <row r="64" spans="1:10" ht="15.75" thickBot="1" x14ac:dyDescent="0.3">
      <c r="A64" s="89" t="s">
        <v>151</v>
      </c>
      <c r="B64" s="69">
        <v>2</v>
      </c>
      <c r="C64" s="69">
        <f t="shared" si="18"/>
        <v>50</v>
      </c>
      <c r="D64" s="69">
        <f t="shared" si="19"/>
        <v>30</v>
      </c>
      <c r="E64" s="202">
        <v>10</v>
      </c>
      <c r="F64" s="203">
        <v>0</v>
      </c>
      <c r="G64" s="204">
        <v>20</v>
      </c>
      <c r="H64" s="69">
        <f t="shared" si="20"/>
        <v>20</v>
      </c>
      <c r="I64" s="213">
        <f t="shared" si="21"/>
        <v>40</v>
      </c>
      <c r="J64" s="77"/>
    </row>
    <row r="65" spans="1:9" x14ac:dyDescent="0.25">
      <c r="B65" s="69">
        <f>SUM(B55:B64)</f>
        <v>42</v>
      </c>
      <c r="C65" s="69">
        <f>SUM(C55:C64)</f>
        <v>1050</v>
      </c>
      <c r="D65" s="73">
        <f>SUM(D55:D64)</f>
        <v>630</v>
      </c>
      <c r="E65" s="192" t="s">
        <v>225</v>
      </c>
      <c r="G65" s="192">
        <v>630</v>
      </c>
    </row>
    <row r="66" spans="1:9" x14ac:dyDescent="0.25">
      <c r="B66" s="69"/>
      <c r="C66" s="69"/>
      <c r="D66" s="73"/>
      <c r="E66" s="193" t="s">
        <v>118</v>
      </c>
      <c r="F66" s="194" t="s">
        <v>119</v>
      </c>
      <c r="G66" s="195" t="s">
        <v>120</v>
      </c>
    </row>
    <row r="67" spans="1:9" x14ac:dyDescent="0.25">
      <c r="B67" s="69"/>
      <c r="C67" s="69"/>
      <c r="D67" s="73"/>
      <c r="E67" s="202">
        <f>SUM(E55:E64)</f>
        <v>177</v>
      </c>
      <c r="F67" s="203">
        <f>SUM(F55:F64)</f>
        <v>186</v>
      </c>
      <c r="G67" s="204">
        <f>SUM(G55:G64)</f>
        <v>267</v>
      </c>
    </row>
    <row r="69" spans="1:9" x14ac:dyDescent="0.25">
      <c r="B69" s="69" t="s">
        <v>111</v>
      </c>
      <c r="C69" s="69" t="s">
        <v>116</v>
      </c>
      <c r="D69" s="69" t="s">
        <v>117</v>
      </c>
      <c r="E69" s="193" t="s">
        <v>118</v>
      </c>
      <c r="F69" s="194" t="s">
        <v>119</v>
      </c>
      <c r="G69" s="195" t="s">
        <v>120</v>
      </c>
      <c r="H69" s="69" t="s">
        <v>121</v>
      </c>
      <c r="I69" s="212" t="s">
        <v>191</v>
      </c>
    </row>
    <row r="70" spans="1:9" ht="15.75" thickBot="1" x14ac:dyDescent="0.3">
      <c r="A70" t="s">
        <v>163</v>
      </c>
      <c r="B70" s="15">
        <v>0</v>
      </c>
      <c r="C70" s="15">
        <v>5</v>
      </c>
      <c r="D70" s="15">
        <f>SUM(E70:G70)</f>
        <v>5</v>
      </c>
      <c r="E70" s="205">
        <v>5</v>
      </c>
      <c r="F70" s="206">
        <v>0</v>
      </c>
      <c r="G70" s="207">
        <v>0</v>
      </c>
      <c r="H70" s="15">
        <f>C70-D70</f>
        <v>0</v>
      </c>
      <c r="I70" s="14">
        <f t="shared" ref="I70:I84" si="22">H70/C70*100</f>
        <v>0</v>
      </c>
    </row>
    <row r="71" spans="1:9" ht="15.75" thickBot="1" x14ac:dyDescent="0.3">
      <c r="A71" s="113" t="s">
        <v>182</v>
      </c>
      <c r="B71" s="15">
        <v>0</v>
      </c>
      <c r="C71" s="15">
        <v>6</v>
      </c>
      <c r="D71" s="15">
        <f t="shared" ref="D71:D72" si="23">SUM(E71:G71)</f>
        <v>6</v>
      </c>
      <c r="E71" s="205">
        <v>6</v>
      </c>
      <c r="F71" s="206">
        <v>0</v>
      </c>
      <c r="G71" s="207">
        <v>0</v>
      </c>
      <c r="H71" s="15">
        <f t="shared" ref="H71:H84" si="24">C71-D71</f>
        <v>0</v>
      </c>
      <c r="I71" s="14">
        <f t="shared" si="22"/>
        <v>0</v>
      </c>
    </row>
    <row r="72" spans="1:9" ht="15.75" thickBot="1" x14ac:dyDescent="0.3">
      <c r="A72" t="s">
        <v>81</v>
      </c>
      <c r="B72" s="15">
        <v>0</v>
      </c>
      <c r="C72" s="15">
        <v>4</v>
      </c>
      <c r="D72" s="15">
        <f t="shared" si="23"/>
        <v>4</v>
      </c>
      <c r="E72" s="205">
        <v>4</v>
      </c>
      <c r="F72" s="206">
        <v>0</v>
      </c>
      <c r="G72" s="207">
        <v>0</v>
      </c>
      <c r="H72" s="15">
        <f t="shared" si="24"/>
        <v>0</v>
      </c>
      <c r="I72" s="14">
        <f t="shared" si="22"/>
        <v>0</v>
      </c>
    </row>
    <row r="73" spans="1:9" ht="15.75" thickBot="1" x14ac:dyDescent="0.3">
      <c r="A73" s="103" t="s">
        <v>157</v>
      </c>
      <c r="B73" s="15">
        <v>10</v>
      </c>
      <c r="C73" s="15">
        <f t="shared" ref="C73" si="25">B73*25</f>
        <v>250</v>
      </c>
      <c r="D73" s="15">
        <f t="shared" ref="D73:D84" si="26">SUM(E73:G73)</f>
        <v>150</v>
      </c>
      <c r="E73" s="205">
        <v>0</v>
      </c>
      <c r="F73" s="206">
        <v>110</v>
      </c>
      <c r="G73" s="207">
        <v>40</v>
      </c>
      <c r="H73" s="15">
        <f t="shared" si="24"/>
        <v>100</v>
      </c>
      <c r="I73" s="14">
        <f t="shared" si="22"/>
        <v>40</v>
      </c>
    </row>
    <row r="74" spans="1:9" ht="15.75" thickBot="1" x14ac:dyDescent="0.3">
      <c r="A74" s="103" t="s">
        <v>179</v>
      </c>
      <c r="B74" s="15">
        <v>1</v>
      </c>
      <c r="C74" s="15">
        <f>B74*30</f>
        <v>30</v>
      </c>
      <c r="D74" s="15">
        <f t="shared" si="26"/>
        <v>30</v>
      </c>
      <c r="E74" s="205">
        <v>0</v>
      </c>
      <c r="F74" s="206">
        <v>30</v>
      </c>
      <c r="G74" s="207">
        <v>0</v>
      </c>
      <c r="H74" s="15">
        <f t="shared" si="24"/>
        <v>0</v>
      </c>
      <c r="I74" s="14">
        <f t="shared" si="22"/>
        <v>0</v>
      </c>
    </row>
    <row r="75" spans="1:9" ht="15.75" thickBot="1" x14ac:dyDescent="0.3">
      <c r="A75" s="103" t="s">
        <v>156</v>
      </c>
      <c r="B75" s="15">
        <v>5</v>
      </c>
      <c r="C75" s="15">
        <f>B75*25</f>
        <v>125</v>
      </c>
      <c r="D75" s="15">
        <f t="shared" ref="D75" si="27">SUM(E75:G75)</f>
        <v>75</v>
      </c>
      <c r="E75" s="205">
        <v>0</v>
      </c>
      <c r="F75" s="206">
        <v>75</v>
      </c>
      <c r="G75" s="207">
        <v>0</v>
      </c>
      <c r="H75" s="15">
        <f t="shared" ref="H75" si="28">C75-D75</f>
        <v>50</v>
      </c>
      <c r="I75" s="14">
        <f t="shared" ref="I75" si="29">H75/C75*100</f>
        <v>40</v>
      </c>
    </row>
    <row r="76" spans="1:9" ht="15.75" thickBot="1" x14ac:dyDescent="0.3">
      <c r="A76" s="103" t="s">
        <v>130</v>
      </c>
      <c r="B76" s="15">
        <v>6</v>
      </c>
      <c r="C76" s="15">
        <f>B76*25</f>
        <v>150</v>
      </c>
      <c r="D76" s="15">
        <f t="shared" si="26"/>
        <v>90</v>
      </c>
      <c r="E76" s="205">
        <v>0</v>
      </c>
      <c r="F76" s="206">
        <v>90</v>
      </c>
      <c r="G76" s="207">
        <v>0</v>
      </c>
      <c r="H76" s="15">
        <f t="shared" si="24"/>
        <v>60</v>
      </c>
      <c r="I76" s="14">
        <f t="shared" si="22"/>
        <v>40</v>
      </c>
    </row>
    <row r="77" spans="1:9" ht="15.75" thickBot="1" x14ac:dyDescent="0.3">
      <c r="A77" s="107" t="s">
        <v>128</v>
      </c>
      <c r="B77" s="15">
        <v>1</v>
      </c>
      <c r="C77" s="15">
        <f t="shared" ref="C77:C84" si="30">B77*25</f>
        <v>25</v>
      </c>
      <c r="D77" s="15">
        <f t="shared" si="26"/>
        <v>20</v>
      </c>
      <c r="E77" s="205">
        <v>0</v>
      </c>
      <c r="F77" s="206">
        <v>0</v>
      </c>
      <c r="G77" s="207">
        <v>20</v>
      </c>
      <c r="H77" s="15">
        <f t="shared" si="24"/>
        <v>5</v>
      </c>
      <c r="I77" s="14">
        <f t="shared" si="22"/>
        <v>20</v>
      </c>
    </row>
    <row r="78" spans="1:9" ht="15.75" thickBot="1" x14ac:dyDescent="0.3">
      <c r="A78" s="90" t="s">
        <v>129</v>
      </c>
      <c r="B78" s="15">
        <v>1</v>
      </c>
      <c r="C78" s="15">
        <f t="shared" si="30"/>
        <v>25</v>
      </c>
      <c r="D78" s="15">
        <f t="shared" si="26"/>
        <v>15</v>
      </c>
      <c r="E78" s="205">
        <v>15</v>
      </c>
      <c r="F78" s="206">
        <v>0</v>
      </c>
      <c r="G78" s="207">
        <v>0</v>
      </c>
      <c r="H78" s="15">
        <f t="shared" si="24"/>
        <v>10</v>
      </c>
      <c r="I78" s="14">
        <f t="shared" si="22"/>
        <v>40</v>
      </c>
    </row>
    <row r="79" spans="1:9" ht="15.75" thickBot="1" x14ac:dyDescent="0.3">
      <c r="A79" s="91" t="s">
        <v>172</v>
      </c>
      <c r="B79" s="15">
        <v>2</v>
      </c>
      <c r="C79" s="15">
        <f t="shared" si="30"/>
        <v>50</v>
      </c>
      <c r="D79" s="15">
        <f t="shared" si="26"/>
        <v>25</v>
      </c>
      <c r="E79" s="205">
        <v>0</v>
      </c>
      <c r="F79" s="206">
        <v>25</v>
      </c>
      <c r="G79" s="207">
        <v>0</v>
      </c>
      <c r="H79" s="15">
        <f t="shared" si="24"/>
        <v>25</v>
      </c>
      <c r="I79" s="14">
        <f t="shared" si="22"/>
        <v>50</v>
      </c>
    </row>
    <row r="80" spans="1:9" ht="15.75" thickBot="1" x14ac:dyDescent="0.3">
      <c r="A80" s="91" t="s">
        <v>28</v>
      </c>
      <c r="B80" s="15">
        <v>1</v>
      </c>
      <c r="C80" s="15">
        <f t="shared" si="30"/>
        <v>25</v>
      </c>
      <c r="D80" s="15">
        <f t="shared" si="26"/>
        <v>15</v>
      </c>
      <c r="E80" s="205">
        <v>0</v>
      </c>
      <c r="F80" s="206">
        <v>15</v>
      </c>
      <c r="G80" s="207">
        <v>0</v>
      </c>
      <c r="H80" s="15">
        <f t="shared" si="24"/>
        <v>10</v>
      </c>
      <c r="I80" s="14">
        <f t="shared" si="22"/>
        <v>40</v>
      </c>
    </row>
    <row r="81" spans="1:9" ht="15.75" thickBot="1" x14ac:dyDescent="0.3">
      <c r="A81" s="93" t="s">
        <v>181</v>
      </c>
      <c r="B81" s="15">
        <v>1</v>
      </c>
      <c r="C81" s="15">
        <f t="shared" si="30"/>
        <v>25</v>
      </c>
      <c r="D81" s="15">
        <f t="shared" si="26"/>
        <v>10</v>
      </c>
      <c r="E81" s="205">
        <v>0</v>
      </c>
      <c r="F81" s="206">
        <v>10</v>
      </c>
      <c r="G81" s="207">
        <v>0</v>
      </c>
      <c r="H81" s="15">
        <f t="shared" si="24"/>
        <v>15</v>
      </c>
      <c r="I81" s="14">
        <f t="shared" si="22"/>
        <v>60</v>
      </c>
    </row>
    <row r="82" spans="1:9" ht="15.75" thickBot="1" x14ac:dyDescent="0.3">
      <c r="A82" s="92" t="s">
        <v>161</v>
      </c>
      <c r="B82" s="15">
        <v>2</v>
      </c>
      <c r="C82" s="15">
        <f t="shared" si="30"/>
        <v>50</v>
      </c>
      <c r="D82" s="15">
        <f t="shared" si="26"/>
        <v>30</v>
      </c>
      <c r="E82" s="205">
        <v>10</v>
      </c>
      <c r="F82" s="206">
        <v>20</v>
      </c>
      <c r="G82" s="207">
        <v>0</v>
      </c>
      <c r="H82" s="15">
        <f t="shared" si="24"/>
        <v>20</v>
      </c>
      <c r="I82" s="14">
        <f t="shared" si="22"/>
        <v>40</v>
      </c>
    </row>
    <row r="83" spans="1:9" ht="15.75" thickBot="1" x14ac:dyDescent="0.3">
      <c r="A83" s="83" t="s">
        <v>170</v>
      </c>
      <c r="B83" s="69">
        <v>1</v>
      </c>
      <c r="C83" s="69">
        <f>B83*25</f>
        <v>25</v>
      </c>
      <c r="D83" s="69">
        <f>SUM(E83:G83)</f>
        <v>5</v>
      </c>
      <c r="E83" s="196">
        <v>0</v>
      </c>
      <c r="F83" s="197">
        <v>5</v>
      </c>
      <c r="G83" s="198">
        <v>0</v>
      </c>
      <c r="H83" s="69">
        <f>C83-D83</f>
        <v>20</v>
      </c>
      <c r="I83" s="213">
        <f>H83/C83*100</f>
        <v>80</v>
      </c>
    </row>
    <row r="84" spans="1:9" ht="15.75" thickBot="1" x14ac:dyDescent="0.3">
      <c r="A84" s="106" t="s">
        <v>138</v>
      </c>
      <c r="B84" s="15">
        <v>1</v>
      </c>
      <c r="C84" s="15">
        <f t="shared" si="30"/>
        <v>25</v>
      </c>
      <c r="D84" s="15">
        <f t="shared" si="26"/>
        <v>10</v>
      </c>
      <c r="E84" s="208">
        <v>0</v>
      </c>
      <c r="F84" s="209">
        <v>10</v>
      </c>
      <c r="G84" s="210">
        <v>0</v>
      </c>
      <c r="H84" s="15">
        <f t="shared" si="24"/>
        <v>15</v>
      </c>
      <c r="I84" s="14">
        <f t="shared" si="22"/>
        <v>60</v>
      </c>
    </row>
    <row r="85" spans="1:9" x14ac:dyDescent="0.25">
      <c r="B85" s="69">
        <f>SUM(B70:B84)</f>
        <v>32</v>
      </c>
      <c r="C85" s="69">
        <f>SUM(C70:C84)</f>
        <v>820</v>
      </c>
      <c r="D85" s="73">
        <f>SUM(D70:D84)</f>
        <v>490</v>
      </c>
      <c r="E85" s="192" t="s">
        <v>225</v>
      </c>
      <c r="G85" s="192">
        <v>490</v>
      </c>
    </row>
    <row r="86" spans="1:9" x14ac:dyDescent="0.25">
      <c r="A86" t="s">
        <v>85</v>
      </c>
      <c r="B86" s="69">
        <v>0</v>
      </c>
      <c r="C86" s="69">
        <v>60</v>
      </c>
      <c r="D86" s="69">
        <v>60</v>
      </c>
      <c r="E86" s="206">
        <v>0</v>
      </c>
      <c r="F86" s="206">
        <v>0</v>
      </c>
      <c r="G86" s="206">
        <v>60</v>
      </c>
      <c r="H86" s="15">
        <v>0</v>
      </c>
    </row>
    <row r="87" spans="1:9" x14ac:dyDescent="0.25">
      <c r="E87" s="193" t="s">
        <v>118</v>
      </c>
      <c r="F87" s="194" t="s">
        <v>119</v>
      </c>
      <c r="G87" s="195" t="s">
        <v>120</v>
      </c>
    </row>
    <row r="88" spans="1:9" x14ac:dyDescent="0.25">
      <c r="E88" s="202">
        <f>SUM(E70:E84)</f>
        <v>40</v>
      </c>
      <c r="F88" s="203">
        <f>SUM(F70:F84)</f>
        <v>390</v>
      </c>
      <c r="G88" s="204">
        <f>SUM(G70:G84)</f>
        <v>60</v>
      </c>
    </row>
    <row r="90" spans="1:9" x14ac:dyDescent="0.25">
      <c r="A90" t="s">
        <v>227</v>
      </c>
      <c r="E90" s="192">
        <v>268</v>
      </c>
      <c r="F90" s="192" t="s">
        <v>228</v>
      </c>
      <c r="G90" s="211">
        <f>SUM(D73:D76)</f>
        <v>345</v>
      </c>
    </row>
    <row r="93" spans="1:9" x14ac:dyDescent="0.25">
      <c r="A93" t="s">
        <v>224</v>
      </c>
      <c r="B93" t="s">
        <v>201</v>
      </c>
      <c r="C93">
        <v>50</v>
      </c>
      <c r="E93" s="193" t="s">
        <v>118</v>
      </c>
      <c r="F93" s="194" t="s">
        <v>119</v>
      </c>
      <c r="G93" s="195" t="s">
        <v>120</v>
      </c>
    </row>
    <row r="94" spans="1:9" x14ac:dyDescent="0.25">
      <c r="A94" t="s">
        <v>224</v>
      </c>
      <c r="B94" t="s">
        <v>209</v>
      </c>
      <c r="C94">
        <v>55</v>
      </c>
      <c r="E94" s="202">
        <f>SUM(E18,E30,E41,E52,E67,E88)</f>
        <v>722</v>
      </c>
      <c r="F94" s="202">
        <f t="shared" ref="F94:G94" si="31">SUM(F18,F30,F41,F52,F67,F88)</f>
        <v>1319</v>
      </c>
      <c r="G94" s="202">
        <f t="shared" si="31"/>
        <v>1604</v>
      </c>
    </row>
    <row r="95" spans="1:9" x14ac:dyDescent="0.25">
      <c r="C95">
        <f>SUM(C93:C94)</f>
        <v>105</v>
      </c>
    </row>
  </sheetData>
  <mergeCells count="2">
    <mergeCell ref="A3:H3"/>
    <mergeCell ref="A13:H13"/>
  </mergeCells>
  <pageMargins left="0.7" right="0.7" top="0.75" bottom="0.75" header="0.3" footer="0.3"/>
  <pageSetup paperSize="9" scale="7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64e1c8-95f5-47c3-aa89-c87fa4563655">
      <Terms xmlns="http://schemas.microsoft.com/office/infopath/2007/PartnerControls"/>
    </lcf76f155ced4ddcb4097134ff3c332f>
    <TaxCatchAll xmlns="c7d08348-d5ea-4b02-b0b1-5156aaf2251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6597A8C0DB46A4AB7FA965F075B8642" ma:contentTypeVersion="11" ma:contentTypeDescription="Utwórz nowy dokument." ma:contentTypeScope="" ma:versionID="961244c3d79a7b2c46c80eec18d9b470">
  <xsd:schema xmlns:xsd="http://www.w3.org/2001/XMLSchema" xmlns:xs="http://www.w3.org/2001/XMLSchema" xmlns:p="http://schemas.microsoft.com/office/2006/metadata/properties" xmlns:ns2="6864e1c8-95f5-47c3-aa89-c87fa4563655" xmlns:ns3="c7d08348-d5ea-4b02-b0b1-5156aaf22513" targetNamespace="http://schemas.microsoft.com/office/2006/metadata/properties" ma:root="true" ma:fieldsID="8476b650ec75d77044f0e709c882e1e6" ns2:_="" ns3:_="">
    <xsd:import namespace="6864e1c8-95f5-47c3-aa89-c87fa4563655"/>
    <xsd:import namespace="c7d08348-d5ea-4b02-b0b1-5156aaf225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64e1c8-95f5-47c3-aa89-c87fa45636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64b4aae9-2fec-42af-8911-202aff68e2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d08348-d5ea-4b02-b0b1-5156aaf2251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a76a002-4cdb-4e38-ab4d-7a2654aa340d}" ma:internalName="TaxCatchAll" ma:showField="CatchAllData" ma:web="c7d08348-d5ea-4b02-b0b1-5156aaf225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4BA2A8-DB97-40F9-8DB6-154C09C7467C}">
  <ds:schemaRefs>
    <ds:schemaRef ds:uri="http://schemas.microsoft.com/office/2006/metadata/properties"/>
    <ds:schemaRef ds:uri="c7d08348-d5ea-4b02-b0b1-5156aaf22513"/>
    <ds:schemaRef ds:uri="http://purl.org/dc/terms/"/>
    <ds:schemaRef ds:uri="6864e1c8-95f5-47c3-aa89-c87fa4563655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FE6D8FE-3868-4951-8052-FB2C771066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64e1c8-95f5-47c3-aa89-c87fa4563655"/>
    <ds:schemaRef ds:uri="c7d08348-d5ea-4b02-b0b1-5156aaf225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060724-9CA2-4290-8A0C-B53624A594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TM55723235</Templat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ZMIANY_GODZ</vt:lpstr>
      <vt:lpstr>ZMIANY_ECTS</vt:lpstr>
      <vt:lpstr>Semestry</vt:lpstr>
      <vt:lpstr>Formy kształcenia</vt:lpstr>
      <vt:lpstr>Wyliczenia godzinowe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2021-02-17T05:31:39Z</dcterms:created>
  <dcterms:modified xsi:type="dcterms:W3CDTF">2026-02-27T07:43:17Z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0x010100E6597A8C0DB46A4AB7FA965F075B8642</vt:lpwstr>
  </property>
  <property fmtid="{D5CDD505-2E9C-101B-9397-08002B2CF9AE}" pid="3" name="MediaServiceImageTags">
    <vt:lpwstr/>
  </property>
</Properties>
</file>