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Moritz\Desktop\ORGANIZACYJNE WNoZ\Strona UM 2025\Plany\"/>
    </mc:Choice>
  </mc:AlternateContent>
  <xr:revisionPtr revIDLastSave="0" documentId="8_{A79C12B5-177F-459C-BD04-273E43E48DBB}" xr6:coauthVersionLast="36" xr6:coauthVersionMax="36" xr10:uidLastSave="{00000000-0000-0000-0000-000000000000}"/>
  <bookViews>
    <workbookView xWindow="0" yWindow="0" windowWidth="28800" windowHeight="11205" tabRatio="500" xr2:uid="{00000000-000D-0000-FFFF-FFFF00000000}"/>
  </bookViews>
  <sheets>
    <sheet name="I i II semestr" sheetId="1" r:id="rId1"/>
    <sheet name="III i IV semestr" sheetId="2" r:id="rId2"/>
    <sheet name="V i VI semestr" sheetId="3" r:id="rId3"/>
  </sheets>
  <externalReferences>
    <externalReference r:id="rId4"/>
  </externalReferences>
  <definedNames>
    <definedName name="_xlnm.Print_Area" localSheetId="0">'I i II semestr'!$A$1:$AC$85</definedName>
    <definedName name="_xlnm.Print_Area" localSheetId="1">'III i IV semestr'!$A$1:$AC$61</definedName>
    <definedName name="_xlnm.Print_Area" localSheetId="2">'V i VI semestr'!$A$1:$AC$96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1" l="1"/>
  <c r="T31" i="1"/>
  <c r="F28" i="1"/>
  <c r="F27" i="1"/>
  <c r="F26" i="1"/>
  <c r="F25" i="1"/>
  <c r="F24" i="1"/>
  <c r="F23" i="1"/>
  <c r="T28" i="1"/>
  <c r="G28" i="1" s="1"/>
  <c r="T27" i="1"/>
  <c r="G27" i="1" s="1"/>
  <c r="T26" i="1"/>
  <c r="G26" i="1" s="1"/>
  <c r="T25" i="1"/>
  <c r="G25" i="1" s="1"/>
  <c r="T24" i="1"/>
  <c r="G24" i="1" s="1"/>
  <c r="T23" i="1"/>
  <c r="G23" i="1" s="1"/>
  <c r="T18" i="1"/>
  <c r="T20" i="1"/>
  <c r="G20" i="1" s="1"/>
  <c r="T15" i="1"/>
  <c r="G15" i="1" s="1"/>
  <c r="G16" i="1"/>
  <c r="S61" i="3" l="1"/>
  <c r="F61" i="3" s="1"/>
  <c r="S59" i="3"/>
  <c r="S60" i="3"/>
  <c r="S58" i="3"/>
  <c r="F58" i="3" s="1"/>
  <c r="S55" i="3"/>
  <c r="S54" i="3"/>
  <c r="R62" i="3"/>
  <c r="P62" i="3"/>
  <c r="O62" i="3"/>
  <c r="M62" i="3"/>
  <c r="L62" i="3"/>
  <c r="K62" i="3"/>
  <c r="J62" i="3"/>
  <c r="I62" i="3"/>
  <c r="H62" i="3"/>
  <c r="R56" i="3"/>
  <c r="P56" i="3"/>
  <c r="O56" i="3"/>
  <c r="M56" i="3"/>
  <c r="L56" i="3"/>
  <c r="K56" i="3"/>
  <c r="J56" i="3"/>
  <c r="I56" i="3"/>
  <c r="H56" i="3"/>
  <c r="T61" i="3"/>
  <c r="G61" i="3" s="1"/>
  <c r="T58" i="3"/>
  <c r="G58" i="3" s="1"/>
  <c r="T59" i="3"/>
  <c r="G59" i="3" s="1"/>
  <c r="F59" i="3"/>
  <c r="F55" i="3"/>
  <c r="F54" i="3"/>
  <c r="T55" i="3"/>
  <c r="G55" i="3" s="1"/>
  <c r="T54" i="3"/>
  <c r="G54" i="3" s="1"/>
  <c r="T33" i="3"/>
  <c r="T29" i="3"/>
  <c r="S30" i="3"/>
  <c r="F30" i="3" s="1"/>
  <c r="S34" i="3"/>
  <c r="F34" i="3" s="1"/>
  <c r="S33" i="3"/>
  <c r="F33" i="3" s="1"/>
  <c r="S29" i="3"/>
  <c r="F29" i="3" s="1"/>
  <c r="T25" i="3"/>
  <c r="T23" i="3"/>
  <c r="T21" i="3"/>
  <c r="T17" i="3"/>
  <c r="T16" i="3"/>
  <c r="T13" i="3"/>
  <c r="S25" i="3"/>
  <c r="F25" i="3" s="1"/>
  <c r="F23" i="3"/>
  <c r="S17" i="3"/>
  <c r="F17" i="3" s="1"/>
  <c r="S16" i="3"/>
  <c r="F16" i="3" s="1"/>
  <c r="S13" i="3"/>
  <c r="F13" i="3" s="1"/>
  <c r="S21" i="3"/>
  <c r="F21" i="3" s="1"/>
  <c r="S22" i="3"/>
  <c r="F22" i="3" s="1"/>
  <c r="S23" i="3"/>
  <c r="S20" i="3"/>
  <c r="F20" i="3" s="1"/>
  <c r="R27" i="3"/>
  <c r="Q27" i="3"/>
  <c r="P27" i="3"/>
  <c r="N27" i="3"/>
  <c r="M27" i="3"/>
  <c r="K27" i="3"/>
  <c r="I27" i="3"/>
  <c r="F51" i="2"/>
  <c r="T54" i="2"/>
  <c r="G54" i="2" s="1"/>
  <c r="S55" i="2"/>
  <c r="F54" i="2" s="1"/>
  <c r="S51" i="2"/>
  <c r="S52" i="2"/>
  <c r="F52" i="2" s="1"/>
  <c r="S53" i="2"/>
  <c r="F53" i="2" s="1"/>
  <c r="S54" i="2"/>
  <c r="S50" i="2"/>
  <c r="F50" i="2" s="1"/>
  <c r="T53" i="2"/>
  <c r="G53" i="2" s="1"/>
  <c r="T51" i="2"/>
  <c r="G51" i="2" s="1"/>
  <c r="T52" i="2"/>
  <c r="G52" i="2" s="1"/>
  <c r="I56" i="2"/>
  <c r="P56" i="2"/>
  <c r="M56" i="2"/>
  <c r="K56" i="2"/>
  <c r="T50" i="2"/>
  <c r="G50" i="2" s="1"/>
  <c r="T21" i="2"/>
  <c r="G21" i="2" s="1"/>
  <c r="G23" i="2"/>
  <c r="T25" i="2"/>
  <c r="G25" i="2" s="1"/>
  <c r="T20" i="2"/>
  <c r="G20" i="2" s="1"/>
  <c r="T19" i="2"/>
  <c r="G19" i="2" s="1"/>
  <c r="T27" i="2"/>
  <c r="G27" i="2" s="1"/>
  <c r="T26" i="2"/>
  <c r="G26" i="2" s="1"/>
  <c r="Q28" i="2"/>
  <c r="P28" i="2"/>
  <c r="M28" i="2"/>
  <c r="K28" i="2"/>
  <c r="I28" i="2"/>
  <c r="F23" i="2"/>
  <c r="S20" i="2"/>
  <c r="F20" i="2" s="1"/>
  <c r="S21" i="2"/>
  <c r="F21" i="2" s="1"/>
  <c r="S22" i="2"/>
  <c r="S23" i="2"/>
  <c r="S24" i="2"/>
  <c r="S25" i="2"/>
  <c r="F25" i="2" s="1"/>
  <c r="S26" i="2"/>
  <c r="F26" i="2" s="1"/>
  <c r="S27" i="2"/>
  <c r="F27" i="2" s="1"/>
  <c r="S19" i="2"/>
  <c r="F19" i="2" s="1"/>
  <c r="G65" i="1"/>
  <c r="G66" i="1"/>
  <c r="G67" i="1"/>
  <c r="G68" i="1"/>
  <c r="G69" i="1"/>
  <c r="G64" i="1"/>
  <c r="G72" i="1"/>
  <c r="G73" i="1"/>
  <c r="S73" i="1"/>
  <c r="S72" i="1"/>
  <c r="F73" i="1"/>
  <c r="F72" i="1"/>
  <c r="F65" i="1"/>
  <c r="F64" i="1"/>
  <c r="F69" i="1"/>
  <c r="F68" i="1"/>
  <c r="S69" i="1"/>
  <c r="S65" i="1"/>
  <c r="S66" i="1"/>
  <c r="S67" i="1"/>
  <c r="S68" i="1"/>
  <c r="S64" i="1"/>
  <c r="S61" i="1"/>
  <c r="S54" i="1"/>
  <c r="S55" i="1"/>
  <c r="S56" i="1"/>
  <c r="S57" i="1"/>
  <c r="S58" i="1"/>
  <c r="S53" i="1"/>
  <c r="S25" i="1"/>
  <c r="S27" i="1"/>
  <c r="S28" i="1"/>
  <c r="S26" i="1"/>
  <c r="S24" i="1"/>
  <c r="S23" i="1"/>
  <c r="S16" i="1"/>
  <c r="S17" i="1"/>
  <c r="S18" i="1"/>
  <c r="S19" i="1"/>
  <c r="S20" i="1"/>
  <c r="S15" i="1"/>
  <c r="P74" i="1"/>
  <c r="M74" i="1"/>
  <c r="K74" i="1"/>
  <c r="I74" i="1"/>
  <c r="P70" i="1"/>
  <c r="O70" i="1"/>
  <c r="M70" i="1"/>
  <c r="H70" i="1"/>
  <c r="K70" i="1"/>
  <c r="I70" i="1"/>
  <c r="P62" i="1"/>
  <c r="M62" i="1"/>
  <c r="K62" i="1"/>
  <c r="I62" i="1"/>
  <c r="P59" i="1"/>
  <c r="O59" i="1"/>
  <c r="M59" i="1"/>
  <c r="K59" i="1"/>
  <c r="I59" i="1"/>
  <c r="S32" i="1"/>
  <c r="S31" i="1"/>
  <c r="Q33" i="1"/>
  <c r="P33" i="1"/>
  <c r="M33" i="1"/>
  <c r="K33" i="1"/>
  <c r="I33" i="1"/>
  <c r="P29" i="1"/>
  <c r="N29" i="1"/>
  <c r="M29" i="1"/>
  <c r="K29" i="1"/>
  <c r="J29" i="1"/>
  <c r="I29" i="1"/>
  <c r="P21" i="1"/>
  <c r="O21" i="1"/>
  <c r="N21" i="1"/>
  <c r="M21" i="1"/>
  <c r="K21" i="1"/>
  <c r="I21" i="1"/>
  <c r="J21" i="1"/>
  <c r="H21" i="1"/>
  <c r="F18" i="1"/>
  <c r="F19" i="1"/>
  <c r="F55" i="1"/>
  <c r="F54" i="1"/>
  <c r="F56" i="1"/>
  <c r="T35" i="3" l="1"/>
  <c r="G62" i="3"/>
  <c r="T62" i="3"/>
  <c r="S56" i="3"/>
  <c r="S62" i="3"/>
  <c r="T27" i="3"/>
  <c r="S27" i="3"/>
  <c r="S56" i="2"/>
  <c r="T56" i="2"/>
  <c r="S28" i="2"/>
  <c r="AB62" i="3"/>
  <c r="Z62" i="3"/>
  <c r="Y62" i="3"/>
  <c r="Y66" i="3" s="1"/>
  <c r="W62" i="3"/>
  <c r="AB56" i="3"/>
  <c r="Z56" i="3"/>
  <c r="W56" i="3"/>
  <c r="T56" i="3"/>
  <c r="G56" i="3"/>
  <c r="AB35" i="3"/>
  <c r="Z35" i="3"/>
  <c r="Y35" i="3"/>
  <c r="W35" i="3"/>
  <c r="R35" i="3"/>
  <c r="O35" i="3"/>
  <c r="L35" i="3"/>
  <c r="L38" i="3" s="1"/>
  <c r="J35" i="3"/>
  <c r="H35" i="3"/>
  <c r="AB27" i="3"/>
  <c r="Z27" i="3"/>
  <c r="Y27" i="3"/>
  <c r="W27" i="3"/>
  <c r="O27" i="3"/>
  <c r="J27" i="3"/>
  <c r="H27" i="3"/>
  <c r="G25" i="3"/>
  <c r="G23" i="3"/>
  <c r="G21" i="3"/>
  <c r="AC18" i="3"/>
  <c r="AB18" i="3"/>
  <c r="Z18" i="3"/>
  <c r="Y18" i="3"/>
  <c r="W18" i="3"/>
  <c r="T18" i="3"/>
  <c r="R18" i="3"/>
  <c r="O18" i="3"/>
  <c r="J18" i="3"/>
  <c r="H18" i="3"/>
  <c r="G17" i="3"/>
  <c r="G16" i="3"/>
  <c r="AC14" i="3"/>
  <c r="AB14" i="3"/>
  <c r="Z14" i="3"/>
  <c r="Y14" i="3"/>
  <c r="W14" i="3"/>
  <c r="V14" i="3"/>
  <c r="V18" i="3" s="1"/>
  <c r="T14" i="3"/>
  <c r="R14" i="3"/>
  <c r="O14" i="3"/>
  <c r="J14" i="3"/>
  <c r="H14" i="3"/>
  <c r="G13" i="3"/>
  <c r="G14" i="3" s="1"/>
  <c r="F14" i="3"/>
  <c r="AB56" i="2"/>
  <c r="Z56" i="2"/>
  <c r="Y56" i="2"/>
  <c r="W56" i="2"/>
  <c r="R56" i="2"/>
  <c r="O56" i="2"/>
  <c r="L56" i="2"/>
  <c r="L58" i="2" s="1"/>
  <c r="J56" i="2"/>
  <c r="H56" i="2"/>
  <c r="AB48" i="2"/>
  <c r="Z48" i="2"/>
  <c r="Y48" i="2"/>
  <c r="W48" i="2"/>
  <c r="V48" i="2"/>
  <c r="T48" i="2"/>
  <c r="R48" i="2"/>
  <c r="O48" i="2"/>
  <c r="J48" i="2"/>
  <c r="H48" i="2"/>
  <c r="G47" i="2"/>
  <c r="G48" i="2" s="1"/>
  <c r="F47" i="2"/>
  <c r="F48" i="2" s="1"/>
  <c r="AB28" i="2"/>
  <c r="AB30" i="2" s="1"/>
  <c r="Z28" i="2"/>
  <c r="Z30" i="2" s="1"/>
  <c r="Y28" i="2"/>
  <c r="W28" i="2"/>
  <c r="W30" i="2" s="1"/>
  <c r="T28" i="2"/>
  <c r="R28" i="2"/>
  <c r="O28" i="2"/>
  <c r="L28" i="2"/>
  <c r="L30" i="2" s="1"/>
  <c r="J28" i="2"/>
  <c r="H28" i="2"/>
  <c r="Y16" i="2"/>
  <c r="T16" i="2"/>
  <c r="R16" i="2"/>
  <c r="O16" i="2"/>
  <c r="J16" i="2"/>
  <c r="H16" i="2"/>
  <c r="G15" i="2"/>
  <c r="G16" i="2" s="1"/>
  <c r="F15" i="2"/>
  <c r="F16" i="2" s="1"/>
  <c r="AB74" i="1"/>
  <c r="Z74" i="1"/>
  <c r="Y74" i="1"/>
  <c r="W74" i="1"/>
  <c r="T74" i="1"/>
  <c r="R74" i="1"/>
  <c r="O74" i="1"/>
  <c r="L74" i="1"/>
  <c r="J74" i="1"/>
  <c r="H74" i="1"/>
  <c r="G74" i="1"/>
  <c r="AB70" i="1"/>
  <c r="Z70" i="1"/>
  <c r="Y70" i="1"/>
  <c r="W70" i="1"/>
  <c r="T70" i="1"/>
  <c r="R70" i="1"/>
  <c r="L70" i="1"/>
  <c r="J70" i="1"/>
  <c r="F66" i="1"/>
  <c r="AB62" i="1"/>
  <c r="Y62" i="1"/>
  <c r="W62" i="1"/>
  <c r="T62" i="1"/>
  <c r="R62" i="1"/>
  <c r="O62" i="1"/>
  <c r="L62" i="1"/>
  <c r="J62" i="1"/>
  <c r="H62" i="1"/>
  <c r="G61" i="1"/>
  <c r="G62" i="1" s="1"/>
  <c r="F61" i="1"/>
  <c r="AB59" i="1"/>
  <c r="Y59" i="1"/>
  <c r="W59" i="1"/>
  <c r="T59" i="1"/>
  <c r="R59" i="1"/>
  <c r="L59" i="1"/>
  <c r="J59" i="1"/>
  <c r="H59" i="1"/>
  <c r="G58" i="1"/>
  <c r="F58" i="1"/>
  <c r="G57" i="1"/>
  <c r="F57" i="1"/>
  <c r="G53" i="1"/>
  <c r="F53" i="1"/>
  <c r="AB36" i="1"/>
  <c r="L36" i="1"/>
  <c r="AB33" i="1"/>
  <c r="Z33" i="1"/>
  <c r="Y33" i="1"/>
  <c r="W33" i="1"/>
  <c r="V33" i="1"/>
  <c r="T33" i="1"/>
  <c r="R33" i="1"/>
  <c r="O33" i="1"/>
  <c r="L33" i="1"/>
  <c r="J33" i="1"/>
  <c r="H33" i="1"/>
  <c r="F32" i="1"/>
  <c r="F31" i="1"/>
  <c r="AB29" i="1"/>
  <c r="Z29" i="1"/>
  <c r="Y29" i="1"/>
  <c r="W29" i="1"/>
  <c r="T29" i="1"/>
  <c r="R29" i="1"/>
  <c r="O29" i="1"/>
  <c r="L29" i="1"/>
  <c r="H29" i="1"/>
  <c r="G29" i="1"/>
  <c r="F29" i="1"/>
  <c r="AB21" i="1"/>
  <c r="Z21" i="1"/>
  <c r="Y21" i="1"/>
  <c r="W21" i="1"/>
  <c r="T21" i="1"/>
  <c r="R21" i="1"/>
  <c r="L21" i="1"/>
  <c r="F20" i="1"/>
  <c r="F17" i="1"/>
  <c r="F16" i="1"/>
  <c r="F15" i="1"/>
  <c r="F70" i="1" l="1"/>
  <c r="F74" i="1"/>
  <c r="F56" i="2"/>
  <c r="F27" i="3"/>
  <c r="Y30" i="2"/>
  <c r="G70" i="1"/>
  <c r="F59" i="1"/>
  <c r="F62" i="1"/>
  <c r="F21" i="1"/>
  <c r="G21" i="1"/>
  <c r="Z66" i="3"/>
  <c r="J36" i="1"/>
  <c r="AB35" i="1"/>
  <c r="S59" i="1"/>
  <c r="AB76" i="1"/>
  <c r="H66" i="3"/>
  <c r="G66" i="3"/>
  <c r="Z38" i="3"/>
  <c r="F56" i="3"/>
  <c r="L76" i="1"/>
  <c r="S70" i="1"/>
  <c r="O66" i="3"/>
  <c r="S48" i="2"/>
  <c r="G59" i="1"/>
  <c r="O36" i="1"/>
  <c r="R36" i="1"/>
  <c r="S29" i="1"/>
  <c r="O76" i="1"/>
  <c r="H38" i="3"/>
  <c r="AB66" i="3"/>
  <c r="AB38" i="3"/>
  <c r="R30" i="2"/>
  <c r="T66" i="3"/>
  <c r="F28" i="2"/>
  <c r="F30" i="2" s="1"/>
  <c r="S74" i="1"/>
  <c r="W38" i="3"/>
  <c r="L35" i="1"/>
  <c r="S33" i="1"/>
  <c r="J77" i="1"/>
  <c r="Y38" i="3"/>
  <c r="S18" i="3"/>
  <c r="F18" i="3" s="1"/>
  <c r="F62" i="3"/>
  <c r="S35" i="3"/>
  <c r="T35" i="1"/>
  <c r="R76" i="1"/>
  <c r="S62" i="1"/>
  <c r="S16" i="2"/>
  <c r="O38" i="3"/>
  <c r="G27" i="3"/>
  <c r="G28" i="2"/>
  <c r="G31" i="2" s="1"/>
  <c r="J38" i="3"/>
  <c r="W36" i="1"/>
  <c r="F33" i="1"/>
  <c r="T76" i="1"/>
  <c r="J31" i="2"/>
  <c r="F58" i="2"/>
  <c r="R38" i="3"/>
  <c r="Z76" i="1"/>
  <c r="Y36" i="1"/>
  <c r="G33" i="1"/>
  <c r="W76" i="1"/>
  <c r="O30" i="2"/>
  <c r="G56" i="2"/>
  <c r="G58" i="2" s="1"/>
  <c r="T38" i="3"/>
  <c r="G18" i="3"/>
  <c r="F35" i="3"/>
  <c r="W66" i="3"/>
  <c r="H36" i="1"/>
  <c r="Z36" i="1"/>
  <c r="Y76" i="1"/>
  <c r="G35" i="3"/>
  <c r="O35" i="1"/>
  <c r="W35" i="1"/>
  <c r="T36" i="1"/>
  <c r="J30" i="2"/>
  <c r="H35" i="1"/>
  <c r="R35" i="1"/>
  <c r="Y35" i="1"/>
  <c r="H76" i="1"/>
  <c r="S14" i="3"/>
  <c r="S21" i="1"/>
  <c r="J35" i="1"/>
  <c r="Z35" i="1"/>
  <c r="J76" i="1"/>
  <c r="G77" i="1" l="1"/>
  <c r="G30" i="2"/>
  <c r="G60" i="2" s="1"/>
  <c r="G62" i="2" s="1"/>
  <c r="F66" i="3"/>
  <c r="G36" i="1"/>
  <c r="G38" i="3"/>
  <c r="G68" i="3" s="1"/>
  <c r="S58" i="2"/>
  <c r="F38" i="3"/>
  <c r="S38" i="3"/>
  <c r="S30" i="2"/>
  <c r="F77" i="1"/>
  <c r="S76" i="1"/>
  <c r="G35" i="1"/>
  <c r="F36" i="1"/>
  <c r="F76" i="1"/>
  <c r="F31" i="2"/>
  <c r="F62" i="2" s="1"/>
  <c r="F35" i="1"/>
  <c r="S66" i="3"/>
  <c r="F60" i="2"/>
  <c r="S36" i="1"/>
  <c r="S35" i="1"/>
  <c r="F68" i="3" l="1"/>
  <c r="G79" i="1"/>
  <c r="G80" i="1"/>
  <c r="F79" i="1"/>
  <c r="F80" i="1"/>
</calcChain>
</file>

<file path=xl/sharedStrings.xml><?xml version="1.0" encoding="utf-8"?>
<sst xmlns="http://schemas.openxmlformats.org/spreadsheetml/2006/main" count="608" uniqueCount="194">
  <si>
    <t>Lp.</t>
  </si>
  <si>
    <t>ECTS</t>
  </si>
  <si>
    <t>-</t>
  </si>
  <si>
    <t>EGZAMIN</t>
  </si>
  <si>
    <t xml:space="preserve"> -</t>
  </si>
  <si>
    <t>Zaliczenie z oceną</t>
  </si>
  <si>
    <t>PL.PO.P.ST.2024/2027.1.2.18</t>
  </si>
  <si>
    <t>Promocja zdrowia</t>
  </si>
  <si>
    <t>Zakład Promocji Zdrowia</t>
  </si>
  <si>
    <t>Zaliczenie z oceną</t>
  </si>
  <si>
    <t>23.</t>
  </si>
  <si>
    <t>PL.PO.P.ST.2024/2027.1.1/2.11</t>
  </si>
  <si>
    <r>
      <rPr>
        <b/>
        <sz val="11"/>
        <color rgb="FFFF0000"/>
        <rFont val="Times New Roman"/>
        <family val="1"/>
        <charset val="238"/>
      </rPr>
      <t>NAUKI PODSTAWOWE</t>
    </r>
    <r>
      <rPr>
        <sz val="11"/>
        <color rgb="FFFF0000"/>
        <rFont val="Times New Roman"/>
        <family val="1"/>
        <charset val="238"/>
      </rPr>
      <t xml:space="preserve"> - 265 godz./ 9,5 ECTS;</t>
    </r>
    <r>
      <rPr>
        <b/>
        <sz val="11"/>
        <color rgb="FFFF0000"/>
        <rFont val="Times New Roman"/>
        <family val="1"/>
        <charset val="238"/>
      </rPr>
      <t xml:space="preserve"> NAUKI SPOŁECZNE I HUMANISTYCZNE </t>
    </r>
    <r>
      <rPr>
        <sz val="11"/>
        <color rgb="FFFF0000"/>
        <rFont val="Times New Roman"/>
        <family val="1"/>
        <charset val="238"/>
      </rPr>
      <t xml:space="preserve">- 30 godz./ 1 ECTS; NAUKI W ZAKRESIE </t>
    </r>
    <r>
      <rPr>
        <b/>
        <sz val="11"/>
        <color rgb="FFFF0000"/>
        <rFont val="Times New Roman"/>
        <family val="1"/>
        <charset val="238"/>
      </rPr>
      <t>PODSTAW OPIEKI POŁOŻNICZEJ</t>
    </r>
    <r>
      <rPr>
        <sz val="11"/>
        <color rgb="FFFF0000"/>
        <rFont val="Times New Roman"/>
        <family val="1"/>
        <charset val="238"/>
      </rPr>
      <t xml:space="preserve">- 305 godz./12,5 ECTS; NAUKI W ZAKRESIE </t>
    </r>
    <r>
      <rPr>
        <b/>
        <sz val="11"/>
        <color rgb="FFFF0000"/>
        <rFont val="Times New Roman"/>
        <family val="1"/>
        <charset val="238"/>
      </rPr>
      <t>OPIEKI SPECJALISTYCZNEJ</t>
    </r>
    <r>
      <rPr>
        <sz val="11"/>
        <color rgb="FFFF0000"/>
        <rFont val="Times New Roman"/>
        <family val="1"/>
        <charset val="238"/>
      </rPr>
      <t xml:space="preserve"> - 265 godz./ 9 ECTS; </t>
    </r>
    <r>
      <rPr>
        <b/>
        <sz val="11"/>
        <color rgb="FFFF0000"/>
        <rFont val="Times New Roman"/>
        <family val="1"/>
        <charset val="238"/>
      </rPr>
      <t>ZAJĘCIA PRAKTYCZNE</t>
    </r>
    <r>
      <rPr>
        <sz val="11"/>
        <color rgb="FFFF0000"/>
        <rFont val="Times New Roman"/>
        <family val="1"/>
        <charset val="238"/>
      </rPr>
      <t xml:space="preserve"> - 260 godz./9,5 ECTS; </t>
    </r>
    <r>
      <rPr>
        <b/>
        <sz val="11"/>
        <color rgb="FFFF0000"/>
        <rFont val="Times New Roman"/>
        <family val="1"/>
        <charset val="238"/>
      </rPr>
      <t>PRAKTYKA ZAWODOWA</t>
    </r>
    <r>
      <rPr>
        <sz val="11"/>
        <color rgb="FFFF0000"/>
        <rFont val="Times New Roman"/>
        <family val="1"/>
        <charset val="238"/>
      </rPr>
      <t xml:space="preserve"> - 40 godz./2 ECTS</t>
    </r>
  </si>
  <si>
    <r>
      <rPr>
        <b/>
        <sz val="10"/>
        <color rgb="FFFF0000"/>
        <rFont val="Times New Roman"/>
        <family val="1"/>
        <charset val="238"/>
      </rPr>
      <t xml:space="preserve">                                                                                                    ZAJĘCIA PRAKTYCZNE i PRAKTYKA ZAWODOWA - SEMESTR I i II
 Zajęcia praktyczne zblokowane w grupach 5 osobowych pod kierunkiem nauczyciela w oddziałach szpitalnych (160 godzin) [6 ECTS]: z grupy treści programowych kierunkowych w zakresie: Podstaw opieki położniczej:
</t>
    </r>
    <r>
      <rPr>
        <sz val="10"/>
        <color rgb="FFFF0000"/>
        <rFont val="Times New Roman"/>
        <family val="1"/>
        <charset val="238"/>
      </rPr>
      <t xml:space="preserve"> 80 godz. /2 tygodnie/   oddział położniczo-noworodkowy  (proponowany termin: styczeń) </t>
    </r>
    <r>
      <rPr>
        <b/>
        <sz val="10"/>
        <color rgb="FFFF0000"/>
        <rFont val="Times New Roman"/>
        <family val="1"/>
        <charset val="238"/>
      </rPr>
      <t xml:space="preserve">[3 ECTS]
</t>
    </r>
    <r>
      <rPr>
        <sz val="10"/>
        <color rgb="FFFF0000"/>
        <rFont val="Times New Roman"/>
        <family val="1"/>
        <charset val="238"/>
      </rPr>
      <t xml:space="preserve"> 80 godz. /2 tygodnie/   oddział ginekologii    (proponowany termin: maj / czerwiec) </t>
    </r>
    <r>
      <rPr>
        <b/>
        <sz val="10"/>
        <color rgb="FFFF0000"/>
        <rFont val="Times New Roman"/>
        <family val="1"/>
        <charset val="238"/>
      </rPr>
      <t xml:space="preserve">[3 ECTS]
</t>
    </r>
    <r>
      <rPr>
        <sz val="10"/>
        <color rgb="FFFF0000"/>
        <rFont val="Times New Roman"/>
        <family val="1"/>
        <charset val="238"/>
      </rPr>
      <t xml:space="preserve">
</t>
    </r>
    <r>
      <rPr>
        <b/>
        <sz val="10"/>
        <color rgb="FFFF0000"/>
        <rFont val="Times New Roman"/>
        <family val="1"/>
        <charset val="238"/>
      </rPr>
      <t xml:space="preserve">Praktyka zawodowa z grupy treści programowych kierunkowych w zakresie: Podstaw opieki położniczej w grupach 5 osobowych (80 godz./2 tygodnie) [3 ECTS]:
</t>
    </r>
    <r>
      <rPr>
        <sz val="10"/>
        <color rgb="FFFF0000"/>
        <rFont val="Times New Roman"/>
        <family val="1"/>
        <charset val="238"/>
      </rPr>
      <t xml:space="preserve"> 40 godz. /1 tydzień/   oddział położniczo-noworodkowy (proponowany termin: styczeń) </t>
    </r>
    <r>
      <rPr>
        <b/>
        <sz val="10"/>
        <color rgb="FFFF0000"/>
        <rFont val="Times New Roman"/>
        <family val="1"/>
        <charset val="238"/>
      </rPr>
      <t xml:space="preserve">[1 ECTS]
</t>
    </r>
    <r>
      <rPr>
        <sz val="10"/>
        <color rgb="FFFF0000"/>
        <rFont val="Times New Roman"/>
        <family val="1"/>
        <charset val="238"/>
      </rPr>
      <t xml:space="preserve"> 40 godz. /1 tydzień/   oddział ginekologii    (proponowany termin: maj / czerwiec) </t>
    </r>
    <r>
      <rPr>
        <b/>
        <sz val="10"/>
        <color rgb="FFFF0000"/>
        <rFont val="Times New Roman"/>
        <family val="1"/>
        <charset val="238"/>
      </rPr>
      <t xml:space="preserve">[2 ECTS]
</t>
    </r>
    <r>
      <rPr>
        <sz val="10"/>
        <color rgb="FFFF0000"/>
        <rFont val="Times New Roman"/>
        <family val="1"/>
        <charset val="238"/>
      </rPr>
      <t xml:space="preserve">
</t>
    </r>
    <r>
      <rPr>
        <b/>
        <sz val="10"/>
        <color rgb="FFFF0000"/>
        <rFont val="Times New Roman"/>
        <family val="1"/>
        <charset val="238"/>
      </rPr>
      <t xml:space="preserve">Zajęcia praktyczne zblokowane w grupach 5 osobowych pod kierunkiem nauczyciela w sali porodowej w grupach 5 osobowych (160 godzin) [5,5 ECTS]:
</t>
    </r>
    <r>
      <rPr>
        <sz val="10"/>
        <color rgb="FFFF0000"/>
        <rFont val="Times New Roman"/>
        <family val="1"/>
        <charset val="238"/>
      </rPr>
      <t xml:space="preserve">z grupy treści programowych kierunkowych w zakresie: </t>
    </r>
    <r>
      <rPr>
        <b/>
        <sz val="10"/>
        <color rgb="FFFF0000"/>
        <rFont val="Times New Roman"/>
        <family val="1"/>
        <charset val="238"/>
      </rPr>
      <t xml:space="preserve">Technik położniczych i prowadzenia porodu:
</t>
    </r>
    <r>
      <rPr>
        <sz val="10"/>
        <color rgb="FFFF0000"/>
        <rFont val="Times New Roman"/>
        <family val="1"/>
        <charset val="238"/>
      </rPr>
      <t xml:space="preserve">160 godz./4 tygodnie/   sala porodowa    (proponowany termin: lipiec / wrzesień)
</t>
    </r>
    <r>
      <rPr>
        <b/>
        <sz val="10"/>
        <color rgb="FFFF0000"/>
        <rFont val="Times New Roman"/>
        <family val="1"/>
        <charset val="238"/>
      </rPr>
      <t xml:space="preserve">Zajęcia praktyczne w grupach 5 osobowych pod kierunkiem nauczyciela z grupy tresci programowych kierunkowych w zakresie: </t>
    </r>
    <r>
      <rPr>
        <b/>
        <u/>
        <sz val="10"/>
        <color rgb="FFFF0000"/>
        <rFont val="Times New Roman"/>
        <family val="1"/>
        <charset val="238"/>
      </rPr>
      <t>Promocji zdrowia</t>
    </r>
    <r>
      <rPr>
        <sz val="10"/>
        <color rgb="FFFF0000"/>
        <rFont val="Times New Roman"/>
        <family val="1"/>
        <charset val="238"/>
      </rPr>
      <t xml:space="preserve"> 20 godz. [1 ECTS] (proponowany termin: II sem.)
</t>
    </r>
    <r>
      <rPr>
        <b/>
        <u/>
        <sz val="10"/>
        <color rgb="FFFF0000"/>
        <rFont val="Times New Roman"/>
        <family val="1"/>
        <charset val="238"/>
      </rPr>
      <t xml:space="preserve">UWAGA! 
</t>
    </r>
    <r>
      <rPr>
        <sz val="10"/>
        <color rgb="FFFF0000"/>
        <rFont val="Times New Roman"/>
        <family val="1"/>
        <charset val="238"/>
      </rPr>
      <t xml:space="preserve">Obowiązkowe szkolenie w zakresie bezpieczeństwa i higieny pracy – w wymiarze nie mniejszym niż 4 godz., obejmujące wszystkich studentów rozpoczynających naukę w uczelni, zgodnie  z §3.1. Rozporządzenia Ministra Nauki i Szkolnictwa Wyższego z dnia 30 października 2018r. w sprawiesposobu zapewnienia w uczelni bezpiecznych i higienicznych warunków pracy i kształcenia / Dz. U.  poz. 2090/
</t>
    </r>
  </si>
  <si>
    <t>Kod przedmiotu</t>
  </si>
  <si>
    <t xml:space="preserve"> </t>
  </si>
  <si>
    <t>RAZEM w semestrze V:</t>
  </si>
  <si>
    <t>L.g.</t>
  </si>
  <si>
    <t>OHS - hrs not included int the total</t>
  </si>
  <si>
    <t>Physical Education - hrs not included in the total</t>
  </si>
  <si>
    <t>Anatomy</t>
  </si>
  <si>
    <t>Biochemistry and Biophysics</t>
  </si>
  <si>
    <t>Physiology</t>
  </si>
  <si>
    <t xml:space="preserve"> Department of Correct, Clinical and Imaging Anatomy</t>
  </si>
  <si>
    <t xml:space="preserve"> Department of Biochemistry and Molecular Biology</t>
  </si>
  <si>
    <t xml:space="preserve"> Department of Biophysics</t>
  </si>
  <si>
    <t xml:space="preserve"> Department of Histology Embryology and Cytophysiology</t>
  </si>
  <si>
    <t xml:space="preserve"> Department of Human Physiology</t>
  </si>
  <si>
    <t>Department of Holistic Care and   Nursing Management</t>
  </si>
  <si>
    <t>Department of Physical Education and Sports</t>
  </si>
  <si>
    <t>Subject</t>
  </si>
  <si>
    <t>The organizational unit of the Medical University of Lublin responsible for the implementation of didactics in a given area</t>
  </si>
  <si>
    <t>TOTAL</t>
  </si>
  <si>
    <t xml:space="preserve">Number of hours </t>
  </si>
  <si>
    <t>lectures</t>
  </si>
  <si>
    <t>Exercises</t>
  </si>
  <si>
    <t>Exercises based on high-fidelity scenarios</t>
  </si>
  <si>
    <t>Approved group size for the seminar</t>
  </si>
  <si>
    <t>Seminars</t>
  </si>
  <si>
    <t>Approved group size for the exercises</t>
  </si>
  <si>
    <t>Student's own work under teacher's supervision</t>
  </si>
  <si>
    <t>Total hours theory</t>
  </si>
  <si>
    <t>ECTS theoretical classes</t>
  </si>
  <si>
    <t>Form of passing theoretical classes</t>
  </si>
  <si>
    <t>exam</t>
  </si>
  <si>
    <t>graded credid/unraded credid</t>
  </si>
  <si>
    <t>Practical classes</t>
  </si>
  <si>
    <t>Approved group size for classes</t>
  </si>
  <si>
    <t>ECTS practical classes</t>
  </si>
  <si>
    <t>Apprenticeship</t>
  </si>
  <si>
    <t>Approved group size for apprenticeship</t>
  </si>
  <si>
    <t xml:space="preserve"> ECTS apprenticeship</t>
  </si>
  <si>
    <t>Form of credit for practical training</t>
  </si>
  <si>
    <t>PRACTICAL TRAINING</t>
  </si>
  <si>
    <t>THEORETICAL CLASSES</t>
  </si>
  <si>
    <t>SEMESTER I Theoretical classes - 12 weeks; practical training interlocked - 3 weeks</t>
  </si>
  <si>
    <t>Obligatory subject</t>
  </si>
  <si>
    <t>Fundamentals of Midwifery Practice</t>
  </si>
  <si>
    <t>Department of Coordinated Maternity Care</t>
  </si>
  <si>
    <t>TOTAL:</t>
  </si>
  <si>
    <t>Public Health</t>
  </si>
  <si>
    <t>Pedagogy</t>
  </si>
  <si>
    <t>Psychology</t>
  </si>
  <si>
    <t>Sociology</t>
  </si>
  <si>
    <t>Ethics of the Midwifery Profession</t>
  </si>
  <si>
    <t>Cooperation and Communication in the Interprofessional Team</t>
  </si>
  <si>
    <t>Department of Holistic Care and Management in Nursing</t>
  </si>
  <si>
    <t>Department of Holistic Care and Nursing Management</t>
  </si>
  <si>
    <t xml:space="preserve"> Department of Humanities and Social Medicine</t>
  </si>
  <si>
    <t>Academic Laboratory of Psychological Tests</t>
  </si>
  <si>
    <t xml:space="preserve"> Department of Health Promotion</t>
  </si>
  <si>
    <t>Department of Health Education</t>
  </si>
  <si>
    <t>TOTAL in semester I:</t>
  </si>
  <si>
    <t>TOTAL in semester I (including OHS and Physical Education):</t>
  </si>
  <si>
    <t>SEMESTER II Theoretical classes - 12 weeks; practical training interlocked - 3 weeks +4 weeks in July or September</t>
  </si>
  <si>
    <t>Pharmacology</t>
  </si>
  <si>
    <t xml:space="preserve">Department of Pharmacology </t>
  </si>
  <si>
    <t>Microbiology and Parasitology</t>
  </si>
  <si>
    <t>Chair and Department of Medical Microbiology</t>
  </si>
  <si>
    <t>Pathology</t>
  </si>
  <si>
    <t>Pathophysiology</t>
  </si>
  <si>
    <t>Pathomorphology</t>
  </si>
  <si>
    <t>Department of Pathophysiology</t>
  </si>
  <si>
    <t>Independent Medical Biology Unit</t>
  </si>
  <si>
    <t>Polish Language</t>
  </si>
  <si>
    <t>Department of Foreign Languages</t>
  </si>
  <si>
    <t>TOTAL in semester II:</t>
  </si>
  <si>
    <t>TOTAL in semester II (including Physical Education and English Language):</t>
  </si>
  <si>
    <t>Additional language - English Language - hrs not included in the total -  Department of Foreign Languages</t>
  </si>
  <si>
    <t>unrated credit</t>
  </si>
  <si>
    <t>Graded credit</t>
  </si>
  <si>
    <t xml:space="preserve">Unrated Credit </t>
  </si>
  <si>
    <t>Unrated credit</t>
  </si>
  <si>
    <t>Greded credit</t>
  </si>
  <si>
    <t>Physical Examination in the Professional Practice of the Midwife</t>
  </si>
  <si>
    <t>Health Promotion</t>
  </si>
  <si>
    <t xml:space="preserve">Fundamentals of Midwifery Practice </t>
  </si>
  <si>
    <t xml:space="preserve">Laboratory of Clinical Skills </t>
  </si>
  <si>
    <t xml:space="preserve">    Department of Obstetrics and Gynaecology</t>
  </si>
  <si>
    <t>Depertment of Health Promotion</t>
  </si>
  <si>
    <t>Department of Coordinated Maternity  Care</t>
  </si>
  <si>
    <t>Obstetric Techniques and the Management of Childbirth</t>
  </si>
  <si>
    <t>Fundamentals of Emergency Care</t>
  </si>
  <si>
    <t>Department of Specialist Care in Obstetrics</t>
  </si>
  <si>
    <t>Independent Unit of Emergency Medical Servieces and
Specialist Emergency</t>
  </si>
  <si>
    <t>Department of Biology and Parasitology</t>
  </si>
  <si>
    <t>Department of Clinical Genetics</t>
  </si>
  <si>
    <t>1 year</t>
  </si>
  <si>
    <t>1 year PE and  OHS</t>
  </si>
  <si>
    <t>Research in Midwifery</t>
  </si>
  <si>
    <t xml:space="preserve">Internal Diseases  </t>
  </si>
  <si>
    <t>Neonatology and Neonatal Care</t>
  </si>
  <si>
    <t>Obstetrics and Midwifery Care</t>
  </si>
  <si>
    <t>Psychiatry</t>
  </si>
  <si>
    <t>Laboratory of Clinical Skills</t>
  </si>
  <si>
    <t>Department of Internal Medicine and Internal  Nursing</t>
  </si>
  <si>
    <t>Department of Paediatrics and Paediatric Nursing</t>
  </si>
  <si>
    <t>Department of Obstetrics and Gynecology Nursing</t>
  </si>
  <si>
    <t>Department of Obstetrics and Gynecology</t>
  </si>
  <si>
    <t>Department of Psychiatry and Psychiatric Nursing</t>
  </si>
  <si>
    <t>EXAM</t>
  </si>
  <si>
    <t>graded credit</t>
  </si>
  <si>
    <t>SEMESTER IV Theoretical classes - 8 weeks; practical training interlocked - 7 weeks</t>
  </si>
  <si>
    <t>SEMESTER III Theoretical classes - 11 weeks; practical training interlocked - 4 weeks</t>
  </si>
  <si>
    <t>SEMESTER V Theoretical classes 15 weeks</t>
  </si>
  <si>
    <t xml:space="preserve">SEMESTER VI Practical training - 18 weeks </t>
  </si>
  <si>
    <t>Additional language - English  Language - hrs not included in the total - Department of Foreign Languages</t>
  </si>
  <si>
    <t>TOTAL IN III SEMESTER</t>
  </si>
  <si>
    <t>TOTAL IN III SEMESTER WITH PE</t>
  </si>
  <si>
    <t>Surgery</t>
  </si>
  <si>
    <t>Internal Diseases</t>
  </si>
  <si>
    <t>Pediatrics and Pediatric Nursing</t>
  </si>
  <si>
    <t>Department of Surgery and Surgical Nursing</t>
  </si>
  <si>
    <t>Department of Internal Medicine and Internal Nursing</t>
  </si>
  <si>
    <t>Department of Pediatrics and Pediatric Nursing</t>
  </si>
  <si>
    <t>TOTAL IN IV SEMESTER</t>
  </si>
  <si>
    <t>II YEAR</t>
  </si>
  <si>
    <t>II YEAR + PE</t>
  </si>
  <si>
    <t>Additional language - English Language - hrs not included in the total - Department of Foreign Languages</t>
  </si>
  <si>
    <t>Radiology</t>
  </si>
  <si>
    <t>Department of Interventional Radiology and Neuroradiology</t>
  </si>
  <si>
    <t>Medical Law</t>
  </si>
  <si>
    <t>Unit of Medical and Pharmaceutical Law</t>
  </si>
  <si>
    <t xml:space="preserve"> Organization of the Midwife's Work </t>
  </si>
  <si>
    <r>
      <rPr>
        <b/>
        <sz val="12"/>
        <color theme="1"/>
        <rFont val="Times New Roman"/>
        <family val="1"/>
        <charset val="238"/>
      </rPr>
      <t xml:space="preserve">Nosocomial </t>
    </r>
    <r>
      <rPr>
        <b/>
        <sz val="12"/>
        <rFont val="Times New Roman"/>
        <family val="1"/>
        <charset val="238"/>
      </rPr>
      <t>Infections</t>
    </r>
  </si>
  <si>
    <t xml:space="preserve"> Department of Hygiene and Epidemiology</t>
  </si>
  <si>
    <t>Dietetics</t>
  </si>
  <si>
    <t>Midwifery Care in Primary Care</t>
  </si>
  <si>
    <t>Department of Dietetics and Nutrition Education</t>
  </si>
  <si>
    <t>Department of Family and Geriatric Nursing</t>
  </si>
  <si>
    <t>Sign Language</t>
  </si>
  <si>
    <t>or Telemedicine and e-Health</t>
  </si>
  <si>
    <t>Department of Information Technology and Medical Statistics
with e-Health Laboratory</t>
  </si>
  <si>
    <t xml:space="preserve">Optional elective classes: </t>
  </si>
  <si>
    <t>Anesthesiology and Life-Threatening Conditions</t>
  </si>
  <si>
    <t>Gynecology and Gynecological Care</t>
  </si>
  <si>
    <t>Rehabilitation in Obstetrics, Neonatology and Gynecology</t>
  </si>
  <si>
    <t>Obstetric Techniques and Management of Childbirth</t>
  </si>
  <si>
    <t xml:space="preserve">Department of Anaesthesiological Nursing and Intensive
Medical Care </t>
  </si>
  <si>
    <t xml:space="preserve">Department of Rehabilitation and Physiotherapy </t>
  </si>
  <si>
    <t>DIPLOMA EXAM</t>
  </si>
  <si>
    <t>Preparation for the Diploma Exam</t>
  </si>
  <si>
    <t>III YEAR</t>
  </si>
  <si>
    <t>Resources and Information System in Health Care (classes delivered remotely: e-lecture)</t>
  </si>
  <si>
    <t>Department of Obstetrics and Gynecology Nursing (Operating Suite)</t>
  </si>
  <si>
    <t>Department of Obstetrics and Gynaecology Nursing</t>
  </si>
  <si>
    <t>Department of Anaesthesiological Nursing and Intensive
Medical Care</t>
  </si>
  <si>
    <t xml:space="preserve">Department of Family and Geriatric Nursing </t>
  </si>
  <si>
    <t>Department of Health Sciences</t>
  </si>
  <si>
    <t>MIDWIFERY</t>
  </si>
  <si>
    <t>STUDY PLAN</t>
  </si>
  <si>
    <t>Bachelor's degree</t>
  </si>
  <si>
    <t>Academic year 2028/2029</t>
  </si>
  <si>
    <t>Academic year 2026/2027</t>
  </si>
  <si>
    <t>Academic year 2027/2028</t>
  </si>
  <si>
    <t>Form of study: full-time  2026 - 2029</t>
  </si>
  <si>
    <t>Form of study: full-time  2026- 2029</t>
  </si>
  <si>
    <t>Form of study: full-time 2026- 2029</t>
  </si>
  <si>
    <t>Form of study: full-time 2026 - 2029</t>
  </si>
  <si>
    <t>Duration: VI semesters</t>
  </si>
  <si>
    <t xml:space="preserve">         Duration: VI semesters</t>
  </si>
  <si>
    <t>Department of Fundamentals of Nursing</t>
  </si>
  <si>
    <t xml:space="preserve"> A - Preclinical Sciences</t>
  </si>
  <si>
    <t xml:space="preserve"> B - Social science and humanism in midwifery</t>
  </si>
  <si>
    <t>C - Basic science in midwifery care/ Module E - Practical classes/ Module F - Professional practice.</t>
  </si>
  <si>
    <t>B - Social science and humanism in midwifery.</t>
  </si>
  <si>
    <t xml:space="preserve"> B - Social science and humanism in midwifery.</t>
  </si>
  <si>
    <t xml:space="preserve"> D - SPECIALTY CARE SCIENCES /  E - Practical classes/  F - Professional practice.</t>
  </si>
  <si>
    <t xml:space="preserve"> C - SCIENCE  IN THE FUNDAMENTALS OF MIDWIFERY CARE/  F - Professional practice.</t>
  </si>
  <si>
    <t xml:space="preserve"> D - SPECIALTY CARE SCIENCES/  E - Practical classes/  F - Professional practice.</t>
  </si>
  <si>
    <t xml:space="preserve"> D - SPECIALTY CARE SCIENCES/  E - Practical classes</t>
  </si>
  <si>
    <t xml:space="preserve"> C - SCIENCE  IN THE FUNDAMENTALS OF MIDWIFERY CARE/  E - Practical classes/  F - Professional practice</t>
  </si>
  <si>
    <t xml:space="preserve"> C - Fundamentals of midwifery care sciences/  E - Practical classes</t>
  </si>
  <si>
    <t xml:space="preserve">A - Preclinical Sciences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</si>
</sst>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>
    <font>
      <sz val="11"/>
      <color rgb="FF000000"/>
      <name val="Czcionka tekstu podstawowego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7030A0"/>
      <name val="Times New Roman"/>
      <family val="1"/>
      <charset val="238"/>
    </font>
    <font>
      <b/>
      <sz val="12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rgb="FF00B050"/>
      <name val="Czcionka tekstu podstawowego"/>
      <family val="2"/>
      <charset val="238"/>
    </font>
    <font>
      <b/>
      <sz val="11"/>
      <color rgb="FF000000"/>
      <name val="Times New Roman"/>
      <family val="1"/>
      <charset val="238"/>
    </font>
    <font>
      <b/>
      <sz val="11"/>
      <name val="Czcionka tekstu podstawowego"/>
      <charset val="238"/>
    </font>
    <font>
      <b/>
      <sz val="1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zcionka tekstu podstawowego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FF0000"/>
      <name val="Czcionka tekstu podstawowego"/>
      <family val="2"/>
      <charset val="238"/>
    </font>
    <font>
      <i/>
      <sz val="12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FF0000"/>
      <name val="Czcionka tekstu podstawowego"/>
      <charset val="238"/>
    </font>
    <font>
      <b/>
      <sz val="14"/>
      <color rgb="FFFF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8" tint="-0.499984740745262"/>
      <name val="Times New Roman"/>
      <family val="1"/>
      <charset val="238"/>
    </font>
    <font>
      <b/>
      <sz val="11"/>
      <color theme="8" tint="-0.49998474074526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4BD97"/>
        <bgColor rgb="FFB2B2B2"/>
      </patternFill>
    </fill>
    <fill>
      <patternFill patternType="solid">
        <fgColor rgb="FFFFFFCC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948A54"/>
      </patternFill>
    </fill>
    <fill>
      <patternFill patternType="solid">
        <fgColor rgb="FFFFFFFF"/>
        <bgColor rgb="FFFFFFCC"/>
      </patternFill>
    </fill>
    <fill>
      <patternFill patternType="solid">
        <fgColor rgb="FFFDEADA"/>
        <bgColor rgb="FFF2DCDB"/>
      </patternFill>
    </fill>
    <fill>
      <patternFill patternType="solid">
        <fgColor rgb="FFFFFF99"/>
        <bgColor rgb="FFFFFFCC"/>
      </patternFill>
    </fill>
    <fill>
      <patternFill patternType="solid">
        <fgColor rgb="FFFFC000"/>
        <bgColor rgb="FFFFCC00"/>
      </patternFill>
    </fill>
    <fill>
      <patternFill patternType="solid">
        <fgColor rgb="FFD99694"/>
        <bgColor rgb="FFFF8080"/>
      </patternFill>
    </fill>
    <fill>
      <patternFill patternType="solid">
        <fgColor rgb="FFFF8080"/>
        <bgColor rgb="FFD99694"/>
      </patternFill>
    </fill>
    <fill>
      <patternFill patternType="solid">
        <fgColor rgb="FFD9D9D9"/>
        <bgColor rgb="FFF2DCDB"/>
      </patternFill>
    </fill>
    <fill>
      <patternFill patternType="solid">
        <fgColor rgb="FFFFCC00"/>
        <bgColor rgb="FFFFC000"/>
      </patternFill>
    </fill>
    <fill>
      <patternFill patternType="solid">
        <fgColor rgb="FFDBEEF4"/>
        <bgColor rgb="FFD9D9D9"/>
      </patternFill>
    </fill>
    <fill>
      <patternFill patternType="solid">
        <fgColor rgb="FF948A54"/>
        <bgColor rgb="FF969696"/>
      </patternFill>
    </fill>
    <fill>
      <patternFill patternType="solid">
        <fgColor rgb="FFE6B9B8"/>
        <bgColor rgb="FFCCC1DA"/>
      </patternFill>
    </fill>
    <fill>
      <patternFill patternType="solid">
        <fgColor rgb="FFF2DCDB"/>
        <bgColor rgb="FFFDEADA"/>
      </patternFill>
    </fill>
    <fill>
      <patternFill patternType="solid">
        <fgColor rgb="FFFFC000"/>
        <bgColor rgb="FFE6B9B8"/>
      </patternFill>
    </fill>
    <fill>
      <patternFill patternType="solid">
        <fgColor theme="0"/>
        <bgColor rgb="FFE6B9B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B2B2B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rgb="FFF2DCD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948A54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5" fillId="0" borderId="0"/>
    <xf numFmtId="0" fontId="1" fillId="0" borderId="1">
      <alignment horizontal="center" vertical="center" wrapText="1"/>
    </xf>
    <xf numFmtId="0" fontId="35" fillId="0" borderId="0"/>
    <xf numFmtId="0" fontId="35" fillId="0" borderId="2">
      <alignment horizontal="center" vertical="center" wrapText="1"/>
    </xf>
    <xf numFmtId="0" fontId="2" fillId="2" borderId="2">
      <alignment horizontal="center" vertical="center" wrapText="1"/>
    </xf>
    <xf numFmtId="0" fontId="1" fillId="0" borderId="1"/>
    <xf numFmtId="0" fontId="1" fillId="0" borderId="1">
      <alignment horizontal="center" vertical="center" wrapText="1"/>
    </xf>
    <xf numFmtId="0" fontId="35" fillId="0" borderId="3"/>
    <xf numFmtId="0" fontId="35" fillId="0" borderId="0">
      <alignment horizontal="center" vertical="center" wrapText="1"/>
    </xf>
    <xf numFmtId="0" fontId="3" fillId="0" borderId="4">
      <alignment horizontal="left" vertical="center"/>
    </xf>
    <xf numFmtId="0" fontId="35" fillId="3" borderId="5" applyProtection="0"/>
  </cellStyleXfs>
  <cellXfs count="513">
    <xf numFmtId="0" fontId="0" fillId="0" borderId="0" xfId="0"/>
    <xf numFmtId="0" fontId="0" fillId="0" borderId="6" xfId="0" applyBorder="1" applyAlignment="1">
      <alignment horizontal="center"/>
    </xf>
    <xf numFmtId="0" fontId="0" fillId="0" borderId="6" xfId="0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11" applyFont="1" applyFill="1" applyBorder="1" applyAlignment="1" applyProtection="1">
      <alignment horizontal="center" vertical="center" wrapText="1"/>
    </xf>
    <xf numFmtId="0" fontId="11" fillId="7" borderId="3" xfId="0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2" xfId="5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0" fillId="6" borderId="0" xfId="0" applyFill="1"/>
    <xf numFmtId="0" fontId="0" fillId="10" borderId="0" xfId="0" applyFill="1"/>
    <xf numFmtId="0" fontId="8" fillId="0" borderId="27" xfId="0" applyFont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2" xfId="4" applyFo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3" xfId="8" applyFont="1" applyAlignment="1">
      <alignment horizontal="center" vertical="center" wrapText="1"/>
    </xf>
    <xf numFmtId="0" fontId="2" fillId="0" borderId="3" xfId="8" applyFont="1" applyAlignment="1">
      <alignment vertical="center" wrapText="1"/>
    </xf>
    <xf numFmtId="0" fontId="2" fillId="6" borderId="3" xfId="8" applyFont="1" applyFill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12" borderId="3" xfId="8" applyFont="1" applyFill="1" applyAlignment="1">
      <alignment horizontal="center" vertical="center" wrapText="1"/>
    </xf>
    <xf numFmtId="0" fontId="2" fillId="14" borderId="3" xfId="8" applyFont="1" applyFill="1" applyAlignment="1">
      <alignment horizontal="center" vertical="center" wrapText="1"/>
    </xf>
    <xf numFmtId="0" fontId="0" fillId="14" borderId="0" xfId="0" applyFill="1" applyAlignment="1">
      <alignment wrapText="1"/>
    </xf>
    <xf numFmtId="0" fontId="0" fillId="14" borderId="0" xfId="0" applyFill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3" fillId="0" borderId="3" xfId="8" applyFont="1" applyAlignment="1">
      <alignment horizontal="center" vertical="center" wrapText="1"/>
    </xf>
    <xf numFmtId="0" fontId="1" fillId="0" borderId="3" xfId="8" applyFont="1" applyAlignment="1">
      <alignment horizontal="center" vertical="center" wrapText="1"/>
    </xf>
    <xf numFmtId="0" fontId="8" fillId="0" borderId="3" xfId="8" applyFont="1" applyAlignment="1">
      <alignment horizontal="center" vertical="center" wrapText="1"/>
    </xf>
    <xf numFmtId="0" fontId="10" fillId="0" borderId="3" xfId="8" applyFont="1" applyAlignment="1">
      <alignment horizontal="center" vertical="center" wrapText="1"/>
    </xf>
    <xf numFmtId="0" fontId="2" fillId="8" borderId="3" xfId="8" applyFont="1" applyFill="1" applyAlignment="1">
      <alignment horizontal="center" vertical="center" wrapText="1"/>
    </xf>
    <xf numFmtId="0" fontId="10" fillId="4" borderId="3" xfId="8" applyFont="1" applyFill="1" applyAlignment="1">
      <alignment horizontal="center" vertical="center" wrapText="1"/>
    </xf>
    <xf numFmtId="0" fontId="10" fillId="11" borderId="3" xfId="8" applyFont="1" applyFill="1" applyAlignment="1">
      <alignment horizontal="center" vertical="center" wrapText="1"/>
    </xf>
    <xf numFmtId="0" fontId="3" fillId="9" borderId="3" xfId="8" applyFont="1" applyFill="1" applyAlignment="1">
      <alignment horizontal="center" vertical="center" wrapText="1"/>
    </xf>
    <xf numFmtId="0" fontId="10" fillId="6" borderId="3" xfId="8" applyFont="1" applyFill="1" applyAlignment="1">
      <alignment horizontal="center" vertical="center" wrapText="1"/>
    </xf>
    <xf numFmtId="0" fontId="2" fillId="4" borderId="3" xfId="8" applyFont="1" applyFill="1" applyAlignment="1">
      <alignment horizontal="center" vertical="center" wrapText="1"/>
    </xf>
    <xf numFmtId="0" fontId="1" fillId="9" borderId="3" xfId="8" applyFont="1" applyFill="1" applyAlignment="1">
      <alignment horizontal="center" vertical="center" wrapText="1"/>
    </xf>
    <xf numFmtId="0" fontId="10" fillId="12" borderId="3" xfId="8" applyFont="1" applyFill="1" applyAlignment="1">
      <alignment horizontal="center" vertical="center" wrapText="1"/>
    </xf>
    <xf numFmtId="0" fontId="3" fillId="12" borderId="3" xfId="8" applyFont="1" applyFill="1" applyAlignment="1">
      <alignment horizontal="center" vertical="center" wrapText="1"/>
    </xf>
    <xf numFmtId="0" fontId="10" fillId="9" borderId="3" xfId="8" applyFont="1" applyFill="1" applyAlignment="1">
      <alignment horizontal="center" vertical="center" wrapText="1"/>
    </xf>
    <xf numFmtId="0" fontId="2" fillId="9" borderId="3" xfId="8" applyFont="1" applyFill="1" applyAlignment="1">
      <alignment horizontal="center" vertical="center" wrapText="1"/>
    </xf>
    <xf numFmtId="0" fontId="1" fillId="13" borderId="3" xfId="8" applyFont="1" applyFill="1" applyAlignment="1">
      <alignment horizontal="center" vertical="center" wrapText="1"/>
    </xf>
    <xf numFmtId="0" fontId="19" fillId="0" borderId="3" xfId="8" applyFont="1" applyAlignment="1">
      <alignment horizontal="center" vertical="center"/>
    </xf>
    <xf numFmtId="0" fontId="10" fillId="13" borderId="3" xfId="8" applyFont="1" applyFill="1" applyAlignment="1">
      <alignment horizontal="center" vertical="center" wrapText="1"/>
    </xf>
    <xf numFmtId="0" fontId="11" fillId="9" borderId="3" xfId="8" applyFont="1" applyFill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1" fontId="10" fillId="14" borderId="37" xfId="0" applyNumberFormat="1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1" fontId="10" fillId="14" borderId="3" xfId="0" applyNumberFormat="1" applyFont="1" applyFill="1" applyBorder="1" applyAlignment="1">
      <alignment horizontal="center" vertical="center" wrapText="1"/>
    </xf>
    <xf numFmtId="1" fontId="10" fillId="14" borderId="26" xfId="0" applyNumberFormat="1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horizontal="center" vertical="center" wrapText="1"/>
    </xf>
    <xf numFmtId="1" fontId="10" fillId="14" borderId="38" xfId="0" applyNumberFormat="1" applyFont="1" applyFill="1" applyBorder="1" applyAlignment="1">
      <alignment horizontal="center" vertical="center" wrapText="1"/>
    </xf>
    <xf numFmtId="1" fontId="3" fillId="14" borderId="38" xfId="0" applyNumberFormat="1" applyFont="1" applyFill="1" applyBorder="1" applyAlignment="1">
      <alignment horizontal="center" vertical="center" wrapText="1"/>
    </xf>
    <xf numFmtId="0" fontId="10" fillId="14" borderId="38" xfId="0" applyFont="1" applyFill="1" applyBorder="1" applyAlignment="1">
      <alignment horizontal="center" vertical="center" wrapText="1"/>
    </xf>
    <xf numFmtId="0" fontId="10" fillId="14" borderId="37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0" fontId="2" fillId="6" borderId="3" xfId="8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20" fillId="6" borderId="0" xfId="0" applyFont="1" applyFill="1" applyAlignment="1">
      <alignment horizontal="right" vertical="center" wrapText="1"/>
    </xf>
    <xf numFmtId="0" fontId="10" fillId="15" borderId="0" xfId="0" applyFont="1" applyFill="1" applyAlignment="1">
      <alignment horizontal="center" vertical="center" wrapText="1"/>
    </xf>
    <xf numFmtId="1" fontId="10" fillId="15" borderId="0" xfId="0" applyNumberFormat="1" applyFont="1" applyFill="1" applyAlignment="1">
      <alignment horizontal="center" vertical="center" wrapText="1"/>
    </xf>
    <xf numFmtId="164" fontId="10" fillId="15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" fontId="3" fillId="6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/>
    <xf numFmtId="0" fontId="6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34" xfId="0" applyFont="1" applyFill="1" applyBorder="1" applyAlignment="1">
      <alignment horizontal="center" vertical="center" wrapText="1"/>
    </xf>
    <xf numFmtId="0" fontId="2" fillId="12" borderId="37" xfId="0" applyFont="1" applyFill="1" applyBorder="1" applyAlignment="1">
      <alignment horizontal="center" vertical="center" wrapText="1"/>
    </xf>
    <xf numFmtId="0" fontId="2" fillId="12" borderId="36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2" fillId="11" borderId="3" xfId="8" applyFont="1" applyFill="1" applyAlignment="1">
      <alignment horizontal="center" vertical="center" wrapText="1"/>
    </xf>
    <xf numFmtId="0" fontId="28" fillId="0" borderId="3" xfId="8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" fillId="13" borderId="3" xfId="8" applyFont="1" applyFill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5" fillId="0" borderId="3" xfId="8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0" fontId="1" fillId="12" borderId="3" xfId="8" applyFont="1" applyFill="1" applyAlignment="1">
      <alignment horizontal="center" vertical="center" wrapText="1"/>
    </xf>
    <xf numFmtId="0" fontId="2" fillId="12" borderId="35" xfId="0" applyFont="1" applyFill="1" applyBorder="1" applyAlignment="1">
      <alignment horizontal="center" vertical="center" wrapText="1"/>
    </xf>
    <xf numFmtId="0" fontId="1" fillId="12" borderId="35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3" fillId="14" borderId="3" xfId="8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0" fontId="13" fillId="14" borderId="0" xfId="0" applyFont="1" applyFill="1" applyAlignment="1">
      <alignment horizontal="center" vertical="center" wrapText="1"/>
    </xf>
    <xf numFmtId="0" fontId="13" fillId="14" borderId="0" xfId="0" applyFont="1" applyFill="1" applyAlignment="1">
      <alignment horizontal="center" vertical="center"/>
    </xf>
    <xf numFmtId="0" fontId="0" fillId="6" borderId="0" xfId="0" applyFill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12" borderId="43" xfId="0" applyFont="1" applyFill="1" applyBorder="1" applyAlignment="1">
      <alignment horizontal="center" vertical="center" wrapText="1"/>
    </xf>
    <xf numFmtId="1" fontId="2" fillId="12" borderId="43" xfId="0" applyNumberFormat="1" applyFont="1" applyFill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12" borderId="50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3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0" fillId="14" borderId="0" xfId="0" applyFill="1" applyAlignment="1">
      <alignment vertical="center" wrapText="1"/>
    </xf>
    <xf numFmtId="0" fontId="2" fillId="6" borderId="0" xfId="9" applyFont="1" applyFill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1" fontId="13" fillId="6" borderId="0" xfId="0" applyNumberFormat="1" applyFont="1" applyFill="1" applyAlignment="1">
      <alignment horizontal="center" vertical="center"/>
    </xf>
    <xf numFmtId="0" fontId="13" fillId="2" borderId="0" xfId="9" applyFont="1" applyFill="1">
      <alignment horizontal="center" vertical="center" wrapText="1"/>
    </xf>
    <xf numFmtId="0" fontId="13" fillId="6" borderId="0" xfId="9" applyFont="1" applyFill="1">
      <alignment horizontal="center" vertical="center" wrapText="1"/>
    </xf>
    <xf numFmtId="0" fontId="1" fillId="0" borderId="0" xfId="9" applyFont="1">
      <alignment horizontal="center" vertical="center" wrapText="1"/>
    </xf>
    <xf numFmtId="0" fontId="1" fillId="0" borderId="0" xfId="0" applyFont="1"/>
    <xf numFmtId="0" fontId="13" fillId="0" borderId="43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2" fillId="12" borderId="3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12" borderId="38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" xfId="2" applyFo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14" borderId="14" xfId="0" applyFont="1" applyFill="1" applyBorder="1" applyAlignment="1">
      <alignment vertical="center" wrapText="1"/>
    </xf>
    <xf numFmtId="0" fontId="2" fillId="14" borderId="34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0" fillId="11" borderId="38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7" fillId="14" borderId="3" xfId="8" applyFont="1" applyFill="1" applyAlignment="1">
      <alignment horizontal="center" vertical="center" wrapText="1"/>
    </xf>
    <xf numFmtId="0" fontId="1" fillId="14" borderId="3" xfId="8" applyFont="1" applyFill="1" applyAlignment="1">
      <alignment horizontal="center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32" fillId="6" borderId="0" xfId="9" applyFont="1" applyFill="1">
      <alignment horizontal="center" vertical="center" wrapText="1"/>
    </xf>
    <xf numFmtId="0" fontId="33" fillId="6" borderId="0" xfId="9" applyFont="1" applyFill="1">
      <alignment horizontal="center" vertical="center" wrapText="1"/>
    </xf>
    <xf numFmtId="0" fontId="7" fillId="2" borderId="0" xfId="9" applyFont="1" applyFill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" fillId="19" borderId="26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20" borderId="3" xfId="0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3" xfId="0" applyFont="1" applyFill="1" applyBorder="1" applyAlignment="1">
      <alignment horizontal="center" vertical="center" wrapText="1"/>
    </xf>
    <xf numFmtId="0" fontId="10" fillId="22" borderId="3" xfId="8" applyFont="1" applyFill="1" applyAlignment="1">
      <alignment horizontal="center" vertical="center" wrapText="1"/>
    </xf>
    <xf numFmtId="0" fontId="2" fillId="20" borderId="3" xfId="8" applyFont="1" applyFill="1" applyAlignment="1">
      <alignment horizontal="center" vertical="center" wrapText="1"/>
    </xf>
    <xf numFmtId="0" fontId="10" fillId="20" borderId="3" xfId="8" applyFont="1" applyFill="1" applyAlignment="1">
      <alignment horizontal="center" vertical="center" wrapText="1"/>
    </xf>
    <xf numFmtId="0" fontId="10" fillId="19" borderId="3" xfId="8" applyFont="1" applyFill="1" applyAlignment="1">
      <alignment horizontal="center" vertical="center" wrapText="1"/>
    </xf>
    <xf numFmtId="0" fontId="2" fillId="22" borderId="3" xfId="8" applyFont="1" applyFill="1" applyAlignment="1">
      <alignment horizontal="center" vertical="center" wrapText="1"/>
    </xf>
    <xf numFmtId="0" fontId="2" fillId="19" borderId="3" xfId="8" applyFont="1" applyFill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22" borderId="38" xfId="0" applyFont="1" applyFill="1" applyBorder="1" applyAlignment="1">
      <alignment horizontal="center" vertical="center" wrapText="1"/>
    </xf>
    <xf numFmtId="0" fontId="2" fillId="23" borderId="0" xfId="0" applyFont="1" applyFill="1"/>
    <xf numFmtId="0" fontId="2" fillId="24" borderId="3" xfId="0" applyFont="1" applyFill="1" applyBorder="1" applyAlignment="1">
      <alignment horizontal="center" vertical="center" wrapText="1"/>
    </xf>
    <xf numFmtId="0" fontId="2" fillId="24" borderId="3" xfId="0" applyFont="1" applyFill="1" applyBorder="1" applyAlignment="1">
      <alignment horizontal="center" vertical="center"/>
    </xf>
    <xf numFmtId="0" fontId="10" fillId="24" borderId="3" xfId="8" applyFont="1" applyFill="1" applyAlignment="1">
      <alignment horizontal="center" vertical="center" wrapText="1"/>
    </xf>
    <xf numFmtId="0" fontId="19" fillId="20" borderId="3" xfId="8" applyFont="1" applyFill="1" applyAlignment="1">
      <alignment horizontal="center" vertical="center"/>
    </xf>
    <xf numFmtId="0" fontId="19" fillId="24" borderId="3" xfId="8" applyFont="1" applyFill="1" applyAlignment="1">
      <alignment horizontal="center" vertical="center"/>
    </xf>
    <xf numFmtId="0" fontId="2" fillId="24" borderId="3" xfId="8" applyFont="1" applyFill="1" applyAlignment="1">
      <alignment horizontal="center" vertical="center" wrapText="1"/>
    </xf>
    <xf numFmtId="0" fontId="15" fillId="20" borderId="3" xfId="8" applyFont="1" applyFill="1" applyAlignment="1">
      <alignment horizontal="center" vertical="center"/>
    </xf>
    <xf numFmtId="0" fontId="2" fillId="25" borderId="3" xfId="8" applyFont="1" applyFill="1" applyAlignment="1">
      <alignment vertical="center" wrapText="1"/>
    </xf>
    <xf numFmtId="0" fontId="2" fillId="25" borderId="3" xfId="8" applyFont="1" applyFill="1" applyAlignment="1">
      <alignment horizontal="center" vertical="center" wrapText="1"/>
    </xf>
    <xf numFmtId="0" fontId="15" fillId="20" borderId="8" xfId="0" applyFont="1" applyFill="1" applyBorder="1" applyAlignment="1">
      <alignment horizontal="center" vertical="center"/>
    </xf>
    <xf numFmtId="0" fontId="36" fillId="1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6" borderId="8" xfId="8" applyFont="1" applyFill="1" applyBorder="1" applyAlignment="1">
      <alignment horizontal="center" vertical="center" wrapText="1"/>
    </xf>
    <xf numFmtId="0" fontId="2" fillId="20" borderId="8" xfId="8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21" borderId="3" xfId="8" applyFont="1" applyFill="1" applyAlignment="1">
      <alignment horizontal="center" vertical="center" wrapText="1"/>
    </xf>
    <xf numFmtId="0" fontId="10" fillId="26" borderId="3" xfId="8" applyFont="1" applyFill="1" applyAlignment="1">
      <alignment horizontal="center" vertical="center" wrapText="1"/>
    </xf>
    <xf numFmtId="0" fontId="10" fillId="26" borderId="3" xfId="0" applyFont="1" applyFill="1" applyBorder="1" applyAlignment="1">
      <alignment horizontal="center" vertical="center" wrapText="1"/>
    </xf>
    <xf numFmtId="0" fontId="2" fillId="26" borderId="28" xfId="0" applyFont="1" applyFill="1" applyBorder="1" applyAlignment="1">
      <alignment horizontal="center" vertical="center" wrapText="1"/>
    </xf>
    <xf numFmtId="0" fontId="2" fillId="26" borderId="3" xfId="8" applyFont="1" applyFill="1" applyAlignment="1">
      <alignment horizontal="center" vertical="center" wrapText="1"/>
    </xf>
    <xf numFmtId="0" fontId="37" fillId="11" borderId="3" xfId="0" applyFont="1" applyFill="1" applyBorder="1" applyAlignment="1">
      <alignment horizontal="center" vertical="center" wrapText="1"/>
    </xf>
    <xf numFmtId="0" fontId="38" fillId="11" borderId="3" xfId="8" applyFont="1" applyFill="1" applyAlignment="1">
      <alignment horizontal="center" vertical="center" wrapText="1"/>
    </xf>
    <xf numFmtId="0" fontId="37" fillId="7" borderId="3" xfId="0" applyFont="1" applyFill="1" applyBorder="1" applyAlignment="1">
      <alignment horizontal="center" vertical="center" wrapText="1"/>
    </xf>
    <xf numFmtId="0" fontId="2" fillId="28" borderId="18" xfId="0" applyFont="1" applyFill="1" applyBorder="1" applyAlignment="1">
      <alignment horizontal="center" vertical="center" wrapText="1"/>
    </xf>
    <xf numFmtId="0" fontId="2" fillId="28" borderId="19" xfId="0" applyFont="1" applyFill="1" applyBorder="1" applyAlignment="1">
      <alignment horizontal="center" vertical="center" wrapText="1"/>
    </xf>
    <xf numFmtId="0" fontId="2" fillId="0" borderId="8" xfId="8" applyFont="1" applyBorder="1" applyAlignment="1">
      <alignment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0" fillId="29" borderId="3" xfId="8" applyFont="1" applyFill="1" applyAlignment="1">
      <alignment horizontal="center" vertical="center" wrapText="1"/>
    </xf>
    <xf numFmtId="0" fontId="2" fillId="30" borderId="3" xfId="8" applyFont="1" applyFill="1" applyAlignment="1">
      <alignment horizontal="center" vertical="center" wrapText="1"/>
    </xf>
    <xf numFmtId="0" fontId="2" fillId="22" borderId="8" xfId="8" applyFont="1" applyFill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10" fillId="11" borderId="8" xfId="8" applyFont="1" applyFill="1" applyBorder="1" applyAlignment="1">
      <alignment horizontal="center" vertical="center" wrapText="1"/>
    </xf>
    <xf numFmtId="0" fontId="2" fillId="24" borderId="8" xfId="8" applyFont="1" applyFill="1" applyBorder="1" applyAlignment="1">
      <alignment horizontal="center" vertical="center" wrapText="1"/>
    </xf>
    <xf numFmtId="0" fontId="2" fillId="9" borderId="8" xfId="8" applyFont="1" applyFill="1" applyBorder="1" applyAlignment="1">
      <alignment horizontal="center" vertical="center" wrapText="1"/>
    </xf>
    <xf numFmtId="0" fontId="2" fillId="13" borderId="8" xfId="8" applyFont="1" applyFill="1" applyBorder="1" applyAlignment="1">
      <alignment horizontal="center" vertical="center" wrapText="1"/>
    </xf>
    <xf numFmtId="0" fontId="2" fillId="26" borderId="34" xfId="0" applyFont="1" applyFill="1" applyBorder="1" applyAlignment="1">
      <alignment horizontal="center" vertical="center" wrapText="1"/>
    </xf>
    <xf numFmtId="0" fontId="1" fillId="26" borderId="3" xfId="8" applyFont="1" applyFill="1" applyAlignment="1">
      <alignment horizontal="center" vertical="center" wrapText="1"/>
    </xf>
    <xf numFmtId="0" fontId="2" fillId="26" borderId="3" xfId="0" applyFont="1" applyFill="1" applyBorder="1" applyAlignment="1">
      <alignment horizontal="center" vertical="center" wrapText="1"/>
    </xf>
    <xf numFmtId="0" fontId="2" fillId="26" borderId="43" xfId="0" applyFont="1" applyFill="1" applyBorder="1" applyAlignment="1">
      <alignment horizontal="center" vertical="center" wrapText="1"/>
    </xf>
    <xf numFmtId="0" fontId="2" fillId="31" borderId="37" xfId="0" applyFont="1" applyFill="1" applyBorder="1" applyAlignment="1">
      <alignment horizontal="center" vertical="center" wrapText="1"/>
    </xf>
    <xf numFmtId="0" fontId="2" fillId="26" borderId="38" xfId="0" applyFont="1" applyFill="1" applyBorder="1" applyAlignment="1">
      <alignment horizontal="center" vertical="center" wrapText="1"/>
    </xf>
    <xf numFmtId="0" fontId="37" fillId="11" borderId="38" xfId="0" applyFont="1" applyFill="1" applyBorder="1" applyAlignment="1">
      <alignment horizontal="center" vertical="center" wrapText="1"/>
    </xf>
    <xf numFmtId="0" fontId="38" fillId="11" borderId="34" xfId="0" applyFont="1" applyFill="1" applyBorder="1" applyAlignment="1">
      <alignment horizontal="center" vertical="center" wrapText="1"/>
    </xf>
    <xf numFmtId="164" fontId="10" fillId="32" borderId="37" xfId="0" applyNumberFormat="1" applyFont="1" applyFill="1" applyBorder="1" applyAlignment="1">
      <alignment horizontal="center" vertical="center" wrapText="1"/>
    </xf>
    <xf numFmtId="0" fontId="40" fillId="0" borderId="3" xfId="8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10" fillId="0" borderId="8" xfId="8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11" borderId="8" xfId="8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top" wrapText="1"/>
    </xf>
    <xf numFmtId="0" fontId="10" fillId="33" borderId="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0" fillId="33" borderId="14" xfId="0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21" borderId="8" xfId="8" applyFont="1" applyFill="1" applyBorder="1" applyAlignment="1">
      <alignment horizontal="center" vertical="center" wrapText="1"/>
    </xf>
    <xf numFmtId="0" fontId="2" fillId="21" borderId="28" xfId="8" applyFont="1" applyFill="1" applyBorder="1" applyAlignment="1">
      <alignment horizontal="center" vertical="center" wrapText="1"/>
    </xf>
    <xf numFmtId="0" fontId="10" fillId="4" borderId="8" xfId="8" applyFont="1" applyFill="1" applyBorder="1" applyAlignment="1">
      <alignment horizontal="center" vertical="center" wrapText="1"/>
    </xf>
    <xf numFmtId="0" fontId="10" fillId="4" borderId="28" xfId="8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0" fillId="0" borderId="28" xfId="8" applyFont="1" applyBorder="1" applyAlignment="1">
      <alignment horizontal="center" vertical="center" wrapText="1"/>
    </xf>
    <xf numFmtId="0" fontId="2" fillId="21" borderId="8" xfId="0" applyFont="1" applyFill="1" applyBorder="1" applyAlignment="1">
      <alignment horizontal="center" vertical="center" wrapText="1"/>
    </xf>
    <xf numFmtId="0" fontId="2" fillId="21" borderId="2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19" borderId="26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7" fillId="11" borderId="3" xfId="0" applyFont="1" applyFill="1" applyBorder="1" applyAlignment="1">
      <alignment horizontal="center" vertical="center" wrapText="1"/>
    </xf>
    <xf numFmtId="0" fontId="2" fillId="14" borderId="3" xfId="8" applyFont="1" applyFill="1" applyAlignment="1">
      <alignment horizontal="right" vertical="center" wrapText="1"/>
    </xf>
    <xf numFmtId="0" fontId="16" fillId="0" borderId="0" xfId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1" fillId="0" borderId="4" xfId="0" applyFont="1" applyBorder="1" applyAlignment="1">
      <alignment vertical="center" wrapText="1"/>
    </xf>
    <xf numFmtId="0" fontId="3" fillId="0" borderId="3" xfId="8" applyFont="1" applyAlignment="1">
      <alignment horizontal="center" vertical="center" wrapText="1"/>
    </xf>
    <xf numFmtId="0" fontId="10" fillId="0" borderId="3" xfId="8" applyFont="1" applyAlignment="1">
      <alignment horizontal="center" vertical="center" wrapText="1"/>
    </xf>
    <xf numFmtId="0" fontId="2" fillId="0" borderId="3" xfId="8" applyFont="1" applyAlignment="1">
      <alignment horizontal="center" vertical="center" wrapText="1"/>
    </xf>
    <xf numFmtId="0" fontId="10" fillId="0" borderId="3" xfId="8" applyFont="1" applyAlignment="1">
      <alignment horizontal="right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8" fillId="0" borderId="0" xfId="1" applyFont="1" applyAlignment="1">
      <alignment horizontal="left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10" fillId="14" borderId="28" xfId="0" applyFont="1" applyFill="1" applyBorder="1" applyAlignment="1">
      <alignment horizontal="right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8" fillId="0" borderId="3" xfId="8" applyFont="1" applyAlignment="1">
      <alignment horizontal="center" vertical="center" wrapText="1"/>
    </xf>
    <xf numFmtId="0" fontId="13" fillId="0" borderId="3" xfId="8" applyFont="1" applyAlignment="1">
      <alignment horizontal="center" vertical="center" wrapText="1"/>
    </xf>
    <xf numFmtId="0" fontId="10" fillId="11" borderId="3" xfId="8" applyFont="1" applyFill="1" applyAlignment="1">
      <alignment horizontal="center" vertical="center" wrapText="1"/>
    </xf>
    <xf numFmtId="0" fontId="1" fillId="0" borderId="3" xfId="8" applyFont="1" applyAlignment="1">
      <alignment horizontal="center" vertical="center" wrapText="1"/>
    </xf>
    <xf numFmtId="0" fontId="39" fillId="0" borderId="3" xfId="8" applyFont="1" applyAlignment="1">
      <alignment horizontal="center" vertical="center" wrapText="1"/>
    </xf>
    <xf numFmtId="0" fontId="7" fillId="0" borderId="19" xfId="1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36" fillId="0" borderId="3" xfId="8" applyFont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8" borderId="3" xfId="8" applyFont="1" applyFill="1" applyAlignment="1">
      <alignment horizontal="center" vertical="center" wrapText="1"/>
    </xf>
    <xf numFmtId="0" fontId="2" fillId="4" borderId="3" xfId="8" applyFont="1" applyFill="1" applyAlignment="1">
      <alignment horizontal="center" vertical="center" wrapText="1"/>
    </xf>
    <xf numFmtId="0" fontId="2" fillId="2" borderId="2" xfId="5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6" borderId="3" xfId="8" applyFont="1" applyFill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28" xfId="8" applyFont="1" applyBorder="1" applyAlignment="1">
      <alignment horizontal="center" vertical="center" wrapText="1"/>
    </xf>
    <xf numFmtId="0" fontId="2" fillId="22" borderId="8" xfId="8" applyFont="1" applyFill="1" applyBorder="1" applyAlignment="1">
      <alignment horizontal="center" vertical="center" wrapText="1"/>
    </xf>
    <xf numFmtId="0" fontId="2" fillId="22" borderId="28" xfId="8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8" fillId="11" borderId="3" xfId="8" applyFont="1" applyFill="1" applyAlignment="1">
      <alignment horizontal="center" vertical="center" wrapText="1"/>
    </xf>
    <xf numFmtId="0" fontId="2" fillId="24" borderId="3" xfId="8" applyFont="1" applyFill="1" applyAlignment="1">
      <alignment horizontal="center" vertical="center" wrapText="1"/>
    </xf>
    <xf numFmtId="0" fontId="2" fillId="20" borderId="3" xfId="8" applyFont="1" applyFill="1" applyAlignment="1">
      <alignment horizontal="center" vertical="center" wrapText="1"/>
    </xf>
    <xf numFmtId="0" fontId="2" fillId="9" borderId="3" xfId="8" applyFont="1" applyFill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23" fillId="0" borderId="0" xfId="1" applyFont="1" applyAlignment="1">
      <alignment horizontal="left" vertical="center" wrapText="1"/>
    </xf>
    <xf numFmtId="0" fontId="3" fillId="0" borderId="4" xfId="10">
      <alignment horizontal="left" vertical="center"/>
    </xf>
    <xf numFmtId="0" fontId="2" fillId="0" borderId="3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35" xfId="0" applyFont="1" applyBorder="1" applyAlignment="1">
      <alignment horizontal="right" vertical="center" wrapText="1"/>
    </xf>
    <xf numFmtId="0" fontId="2" fillId="2" borderId="0" xfId="9" applyFont="1" applyFill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14" borderId="35" xfId="0" applyFont="1" applyFill="1" applyBorder="1" applyAlignment="1">
      <alignment horizontal="right" vertical="center" wrapText="1"/>
    </xf>
    <xf numFmtId="0" fontId="1" fillId="0" borderId="0" xfId="9" applyFont="1">
      <alignment horizontal="center" vertical="center" wrapText="1"/>
    </xf>
    <xf numFmtId="0" fontId="2" fillId="4" borderId="57" xfId="8" applyFont="1" applyFill="1" applyBorder="1" applyAlignment="1">
      <alignment horizontal="center" vertical="center" wrapText="1"/>
    </xf>
    <xf numFmtId="0" fontId="2" fillId="4" borderId="58" xfId="8" applyFont="1" applyFill="1" applyBorder="1" applyAlignment="1">
      <alignment horizontal="center" vertical="center" wrapText="1"/>
    </xf>
    <xf numFmtId="0" fontId="2" fillId="13" borderId="3" xfId="8" applyFont="1" applyFill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20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2" fillId="22" borderId="53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22" borderId="3" xfId="8" applyFont="1" applyFill="1" applyAlignment="1">
      <alignment horizontal="center" vertical="center" wrapText="1"/>
    </xf>
    <xf numFmtId="0" fontId="37" fillId="11" borderId="3" xfId="8" applyFont="1" applyFill="1" applyAlignment="1">
      <alignment horizontal="center" vertical="center" wrapText="1"/>
    </xf>
    <xf numFmtId="0" fontId="15" fillId="0" borderId="3" xfId="8" applyFont="1" applyAlignment="1">
      <alignment horizontal="center" vertical="center"/>
    </xf>
    <xf numFmtId="0" fontId="5" fillId="0" borderId="3" xfId="8" applyFont="1" applyAlignment="1">
      <alignment horizontal="center" vertical="center"/>
    </xf>
    <xf numFmtId="0" fontId="2" fillId="0" borderId="26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3" xfId="8" applyFont="1" applyBorder="1" applyAlignment="1">
      <alignment horizontal="center" vertical="center" wrapText="1"/>
    </xf>
    <xf numFmtId="0" fontId="2" fillId="22" borderId="33" xfId="8" applyFont="1" applyFill="1" applyBorder="1" applyAlignment="1">
      <alignment horizontal="center" vertical="center" wrapText="1"/>
    </xf>
    <xf numFmtId="0" fontId="2" fillId="0" borderId="1" xfId="2" applyFont="1">
      <alignment horizontal="center" vertical="center" wrapText="1"/>
    </xf>
    <xf numFmtId="0" fontId="13" fillId="19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14" borderId="26" xfId="0" applyFont="1" applyFill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0" fontId="2" fillId="18" borderId="3" xfId="8" applyFont="1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0" borderId="0" xfId="9" applyFo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3" fillId="0" borderId="3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7" fillId="14" borderId="3" xfId="8" applyFont="1" applyFill="1" applyAlignment="1">
      <alignment horizontal="right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</cellXfs>
  <cellStyles count="12">
    <cellStyle name="Excel Built-in Note" xfId="11" xr:uid="{00000000-0005-0000-0000-000000000000}"/>
    <cellStyle name="Normalny" xfId="0" builtinId="0"/>
    <cellStyle name="Normalny_Arkusz1" xfId="1" xr:uid="{00000000-0005-0000-0000-000002000000}"/>
    <cellStyle name="Styl 1" xfId="2" xr:uid="{00000000-0005-0000-0000-000003000000}"/>
    <cellStyle name="Styl 2" xfId="3" xr:uid="{00000000-0005-0000-0000-000004000000}"/>
    <cellStyle name="Styl 3" xfId="4" xr:uid="{00000000-0005-0000-0000-000005000000}"/>
    <cellStyle name="Styl 4" xfId="5" xr:uid="{00000000-0005-0000-0000-000006000000}"/>
    <cellStyle name="Styl 5" xfId="6" xr:uid="{00000000-0005-0000-0000-000007000000}"/>
    <cellStyle name="Styl 6" xfId="7" xr:uid="{00000000-0005-0000-0000-000008000000}"/>
    <cellStyle name="Styl 7" xfId="8" xr:uid="{00000000-0005-0000-0000-000009000000}"/>
    <cellStyle name="Styl 8" xfId="9" xr:uid="{00000000-0005-0000-0000-00000A000000}"/>
    <cellStyle name="Styl 9" xfId="10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948A54"/>
      <rgbColor rgb="FFB2B2B2"/>
      <rgbColor rgb="FF7030A0"/>
      <rgbColor rgb="FFFFFFCC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DCDB"/>
      <rgbColor rgb="FFFDEADA"/>
      <rgbColor rgb="FFFFFF99"/>
      <rgbColor rgb="FFC4BD97"/>
      <rgbColor rgb="FFD99694"/>
      <rgbColor rgb="FFB3A2C7"/>
      <rgbColor rgb="FFE6B9B8"/>
      <rgbColor rgb="FF3366FF"/>
      <rgbColor rgb="FF33CCCC"/>
      <rgbColor rgb="FF99CC00"/>
      <rgbColor rgb="FFFFCC00"/>
      <rgbColor rgb="FFFFC0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anglojezyne%2025-28/Plan%20MIDWIFERY%20Ist%20_2025%202028%20en%201.09.2025%2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t and 2nd semester"/>
      <sheetName val="3rd and 4th semester"/>
      <sheetName val="5th and 6th semester"/>
    </sheetNames>
    <sheetDataSet>
      <sheetData sheetId="0">
        <row r="18">
          <cell r="C18" t="str">
            <v>Embryology and Genetics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83"/>
  <sheetViews>
    <sheetView tabSelected="1" topLeftCell="A52" zoomScale="75" zoomScaleNormal="75" workbookViewId="0">
      <selection activeCell="A55" sqref="A55"/>
    </sheetView>
  </sheetViews>
  <sheetFormatPr defaultColWidth="8.625" defaultRowHeight="14.25"/>
  <cols>
    <col min="1" max="1" width="8.875" style="1" customWidth="1"/>
    <col min="2" max="2" width="9.625" style="1" customWidth="1"/>
    <col min="3" max="3" width="22" style="2" customWidth="1"/>
    <col min="4" max="4" width="17" customWidth="1"/>
    <col min="5" max="5" width="23.5" customWidth="1"/>
    <col min="6" max="6" width="10.125" style="2" customWidth="1"/>
    <col min="7" max="7" width="6.625" customWidth="1"/>
    <col min="8" max="8" width="9" style="2" customWidth="1"/>
    <col min="9" max="9" width="9" customWidth="1"/>
    <col min="10" max="11" width="10.875" customWidth="1"/>
    <col min="12" max="13" width="12.125" customWidth="1"/>
    <col min="14" max="14" width="12.125" style="3" customWidth="1"/>
    <col min="15" max="16" width="10.5" customWidth="1"/>
    <col min="17" max="17" width="14.25" customWidth="1"/>
    <col min="18" max="18" width="14.375" customWidth="1"/>
    <col min="19" max="19" width="12.875" customWidth="1"/>
    <col min="20" max="20" width="12.375" customWidth="1"/>
    <col min="21" max="21" width="10.875" customWidth="1"/>
    <col min="22" max="22" width="10.625" customWidth="1"/>
    <col min="23" max="23" width="11" customWidth="1"/>
    <col min="24" max="24" width="12.625" customWidth="1"/>
    <col min="25" max="25" width="11.5" customWidth="1"/>
    <col min="26" max="26" width="10.125" customWidth="1"/>
    <col min="27" max="27" width="13.375" customWidth="1"/>
    <col min="28" max="28" width="10.625" customWidth="1"/>
    <col min="29" max="29" width="13.5" customWidth="1"/>
  </cols>
  <sheetData>
    <row r="1" spans="1:50" ht="15.75">
      <c r="A1" s="4" t="s">
        <v>168</v>
      </c>
      <c r="B1" s="4"/>
      <c r="C1" s="4"/>
      <c r="D1" s="4"/>
      <c r="E1" s="4"/>
      <c r="F1" s="331"/>
      <c r="G1" s="331"/>
      <c r="H1" s="331"/>
      <c r="I1" s="8"/>
      <c r="J1" s="5"/>
      <c r="K1" s="5"/>
      <c r="L1" s="5"/>
      <c r="M1" s="5"/>
      <c r="N1" s="5"/>
      <c r="O1" s="5"/>
      <c r="P1" s="5"/>
      <c r="Q1" s="5"/>
      <c r="R1" s="332" t="s">
        <v>177</v>
      </c>
      <c r="S1" s="332"/>
      <c r="T1" s="332"/>
      <c r="U1" s="332"/>
      <c r="V1" s="332"/>
      <c r="W1" s="332"/>
      <c r="X1" s="5"/>
      <c r="Y1" s="5"/>
      <c r="Z1" s="5"/>
      <c r="AA1" s="5"/>
      <c r="AB1" s="5"/>
      <c r="AC1" s="5"/>
    </row>
    <row r="2" spans="1:50" ht="15.75">
      <c r="A2" s="4" t="s">
        <v>169</v>
      </c>
      <c r="B2" s="4"/>
      <c r="C2" s="276"/>
      <c r="D2" s="4"/>
      <c r="E2" s="4"/>
      <c r="F2" s="331"/>
      <c r="G2" s="331"/>
      <c r="H2" s="331"/>
      <c r="I2" s="8"/>
      <c r="J2" s="5"/>
      <c r="K2" s="5"/>
      <c r="L2" s="5"/>
      <c r="M2" s="5"/>
      <c r="N2" s="5"/>
      <c r="O2" s="5"/>
      <c r="P2" s="5"/>
      <c r="Q2" s="5"/>
      <c r="R2" s="332" t="s">
        <v>179</v>
      </c>
      <c r="S2" s="332"/>
      <c r="T2" s="332"/>
      <c r="U2" s="332"/>
      <c r="V2" s="332"/>
      <c r="W2" s="6"/>
      <c r="X2" s="5"/>
      <c r="Y2" s="5"/>
      <c r="Z2" s="5"/>
      <c r="AA2" s="5"/>
      <c r="AB2" s="5"/>
      <c r="AC2" s="5"/>
    </row>
    <row r="3" spans="1:50" ht="15.75">
      <c r="A3" s="333"/>
      <c r="B3" s="333"/>
      <c r="C3" s="333"/>
      <c r="D3" s="333"/>
      <c r="E3" s="8"/>
      <c r="F3" s="4"/>
      <c r="G3" s="4"/>
      <c r="H3" s="4" t="s">
        <v>170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5"/>
      <c r="AB3" s="5"/>
      <c r="AC3" s="5"/>
    </row>
    <row r="4" spans="1:50" ht="15.75">
      <c r="A4" s="9"/>
      <c r="B4" s="9"/>
      <c r="C4" s="333"/>
      <c r="D4" s="333"/>
      <c r="E4" s="4"/>
      <c r="F4" s="4"/>
      <c r="G4" s="4"/>
      <c r="H4" s="332" t="s">
        <v>171</v>
      </c>
      <c r="I4" s="332"/>
      <c r="J4" s="332"/>
      <c r="K4" s="332"/>
      <c r="L4" s="332"/>
      <c r="M4" s="332"/>
      <c r="N4" s="332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  <c r="AA4" s="5"/>
      <c r="AB4" s="5"/>
      <c r="AC4" s="5"/>
    </row>
    <row r="5" spans="1:50" ht="16.5" thickBot="1">
      <c r="A5" s="7"/>
      <c r="B5" s="8"/>
      <c r="C5" s="4"/>
      <c r="D5" s="4"/>
      <c r="E5" s="4"/>
      <c r="F5" s="4"/>
      <c r="G5" s="4"/>
      <c r="H5" s="332" t="s">
        <v>173</v>
      </c>
      <c r="I5" s="332"/>
      <c r="J5" s="332"/>
      <c r="K5" s="332"/>
      <c r="L5" s="332"/>
      <c r="M5" s="332"/>
      <c r="N5" s="332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  <c r="AC5" s="5"/>
    </row>
    <row r="6" spans="1:50" ht="15" customHeight="1" thickBot="1">
      <c r="A6" s="334" t="s">
        <v>0</v>
      </c>
      <c r="B6" s="335"/>
      <c r="C6" s="329" t="s">
        <v>30</v>
      </c>
      <c r="D6" s="329"/>
      <c r="E6" s="336" t="s">
        <v>31</v>
      </c>
      <c r="F6" s="337" t="s">
        <v>32</v>
      </c>
      <c r="G6" s="338"/>
      <c r="H6" s="341" t="s">
        <v>55</v>
      </c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</row>
    <row r="7" spans="1:50" ht="23.25" customHeight="1" thickBot="1">
      <c r="A7" s="334"/>
      <c r="B7" s="335"/>
      <c r="C7" s="329"/>
      <c r="D7" s="329"/>
      <c r="E7" s="336"/>
      <c r="F7" s="339"/>
      <c r="G7" s="340"/>
      <c r="H7" s="342" t="s">
        <v>54</v>
      </c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3" t="s">
        <v>53</v>
      </c>
      <c r="X7" s="343"/>
      <c r="Y7" s="343"/>
      <c r="Z7" s="343"/>
      <c r="AA7" s="343"/>
      <c r="AB7" s="343"/>
      <c r="AC7" s="343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50" ht="46.9" customHeight="1" thickBot="1">
      <c r="A8" s="334"/>
      <c r="B8" s="335"/>
      <c r="C8" s="329"/>
      <c r="D8" s="329"/>
      <c r="E8" s="336"/>
      <c r="F8" s="344" t="s">
        <v>33</v>
      </c>
      <c r="G8" s="345" t="s">
        <v>1</v>
      </c>
      <c r="H8" s="355" t="s">
        <v>34</v>
      </c>
      <c r="I8" s="356"/>
      <c r="J8" s="355" t="s">
        <v>35</v>
      </c>
      <c r="K8" s="356"/>
      <c r="L8" s="357" t="s">
        <v>36</v>
      </c>
      <c r="M8" s="358"/>
      <c r="N8" s="346" t="s">
        <v>39</v>
      </c>
      <c r="O8" s="355" t="s">
        <v>38</v>
      </c>
      <c r="P8" s="356"/>
      <c r="Q8" s="346" t="s">
        <v>37</v>
      </c>
      <c r="R8" s="352" t="s">
        <v>40</v>
      </c>
      <c r="S8" s="353" t="s">
        <v>41</v>
      </c>
      <c r="T8" s="353" t="s">
        <v>42</v>
      </c>
      <c r="U8" s="354" t="s">
        <v>43</v>
      </c>
      <c r="V8" s="354"/>
      <c r="W8" s="347" t="s">
        <v>46</v>
      </c>
      <c r="X8" s="347" t="s">
        <v>47</v>
      </c>
      <c r="Y8" s="347" t="s">
        <v>48</v>
      </c>
      <c r="Z8" s="347" t="s">
        <v>49</v>
      </c>
      <c r="AA8" s="347" t="s">
        <v>50</v>
      </c>
      <c r="AB8" s="347" t="s">
        <v>51</v>
      </c>
      <c r="AC8" s="348" t="s">
        <v>52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</row>
    <row r="9" spans="1:50" ht="54.75" customHeight="1" thickBot="1">
      <c r="A9" s="334"/>
      <c r="B9" s="335"/>
      <c r="C9" s="329"/>
      <c r="D9" s="329"/>
      <c r="E9" s="336"/>
      <c r="F9" s="344"/>
      <c r="G9" s="345"/>
      <c r="H9" s="288" t="s">
        <v>17</v>
      </c>
      <c r="I9" s="288" t="s">
        <v>1</v>
      </c>
      <c r="J9" s="288" t="s">
        <v>17</v>
      </c>
      <c r="K9" s="288" t="s">
        <v>1</v>
      </c>
      <c r="L9" s="288" t="s">
        <v>17</v>
      </c>
      <c r="M9" s="288" t="s">
        <v>1</v>
      </c>
      <c r="N9" s="346"/>
      <c r="O9" s="288" t="s">
        <v>17</v>
      </c>
      <c r="P9" s="288" t="s">
        <v>1</v>
      </c>
      <c r="Q9" s="346"/>
      <c r="R9" s="352"/>
      <c r="S9" s="353"/>
      <c r="T9" s="353"/>
      <c r="U9" s="303" t="s">
        <v>44</v>
      </c>
      <c r="V9" s="304" t="s">
        <v>45</v>
      </c>
      <c r="W9" s="347"/>
      <c r="X9" s="347"/>
      <c r="Y9" s="347"/>
      <c r="Z9" s="347"/>
      <c r="AA9" s="347"/>
      <c r="AB9" s="347"/>
      <c r="AC9" s="348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 spans="1:50" ht="15.75">
      <c r="A10" s="10">
        <v>1</v>
      </c>
      <c r="B10" s="15"/>
      <c r="C10" s="349">
        <v>2</v>
      </c>
      <c r="D10" s="349"/>
      <c r="E10" s="17"/>
      <c r="F10" s="18">
        <v>3</v>
      </c>
      <c r="G10" s="19">
        <v>4</v>
      </c>
      <c r="H10" s="10">
        <v>5</v>
      </c>
      <c r="I10" s="15"/>
      <c r="J10" s="349">
        <v>7</v>
      </c>
      <c r="K10" s="349"/>
      <c r="L10" s="349"/>
      <c r="M10" s="349"/>
      <c r="N10" s="349"/>
      <c r="O10" s="16">
        <v>9</v>
      </c>
      <c r="P10" s="16"/>
      <c r="Q10" s="16"/>
      <c r="R10" s="16">
        <v>11</v>
      </c>
      <c r="S10" s="13"/>
      <c r="T10" s="13"/>
      <c r="U10" s="349">
        <v>13</v>
      </c>
      <c r="V10" s="349"/>
      <c r="W10" s="349">
        <v>14</v>
      </c>
      <c r="X10" s="349"/>
      <c r="Y10" s="16">
        <v>15</v>
      </c>
      <c r="Z10" s="349">
        <v>16</v>
      </c>
      <c r="AA10" s="349"/>
      <c r="AB10" s="16">
        <v>17</v>
      </c>
      <c r="AC10" s="20">
        <v>18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</row>
    <row r="11" spans="1:50" ht="17.649999999999999" customHeight="1" thickBot="1">
      <c r="A11" s="350" t="s">
        <v>56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</row>
    <row r="12" spans="1:50" ht="34.5" customHeight="1" thickBot="1">
      <c r="A12" s="21"/>
      <c r="B12" s="22"/>
      <c r="C12" s="351" t="s">
        <v>18</v>
      </c>
      <c r="D12" s="351"/>
      <c r="E12" s="23" t="s">
        <v>28</v>
      </c>
      <c r="F12" s="24">
        <v>4</v>
      </c>
      <c r="G12" s="24">
        <v>0</v>
      </c>
      <c r="H12" s="24">
        <v>4</v>
      </c>
      <c r="I12" s="24"/>
      <c r="J12" s="24">
        <v>0</v>
      </c>
      <c r="K12" s="24"/>
      <c r="L12" s="24"/>
      <c r="M12" s="24"/>
      <c r="N12" s="24" t="s">
        <v>2</v>
      </c>
      <c r="O12" s="24" t="s">
        <v>2</v>
      </c>
      <c r="P12" s="24"/>
      <c r="Q12" s="24"/>
      <c r="R12" s="24" t="s">
        <v>2</v>
      </c>
      <c r="S12" s="24"/>
      <c r="T12" s="25">
        <v>0</v>
      </c>
      <c r="U12" s="26"/>
      <c r="V12" s="302" t="s">
        <v>91</v>
      </c>
      <c r="W12" s="27"/>
      <c r="X12" s="27"/>
      <c r="Y12" s="27" t="s">
        <v>2</v>
      </c>
      <c r="Z12" s="27" t="s">
        <v>2</v>
      </c>
      <c r="AA12" s="27"/>
      <c r="AB12" s="27" t="s">
        <v>2</v>
      </c>
      <c r="AC12" s="27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</row>
    <row r="13" spans="1:50" ht="36" customHeight="1" thickBot="1">
      <c r="A13" s="21"/>
      <c r="B13" s="22"/>
      <c r="C13" s="362" t="s">
        <v>19</v>
      </c>
      <c r="D13" s="363"/>
      <c r="E13" s="23" t="s">
        <v>29</v>
      </c>
      <c r="F13" s="24">
        <v>20</v>
      </c>
      <c r="G13" s="24">
        <v>0</v>
      </c>
      <c r="H13" s="24">
        <v>0</v>
      </c>
      <c r="I13" s="24"/>
      <c r="J13" s="24">
        <v>20</v>
      </c>
      <c r="K13" s="24"/>
      <c r="L13" s="24"/>
      <c r="M13" s="24"/>
      <c r="N13" s="24" t="s">
        <v>2</v>
      </c>
      <c r="O13" s="24" t="s">
        <v>2</v>
      </c>
      <c r="P13" s="24"/>
      <c r="Q13" s="24"/>
      <c r="R13" s="24" t="s">
        <v>2</v>
      </c>
      <c r="S13" s="24"/>
      <c r="T13" s="25">
        <v>0</v>
      </c>
      <c r="U13" s="26"/>
      <c r="V13" s="302" t="s">
        <v>91</v>
      </c>
      <c r="W13" s="27"/>
      <c r="X13" s="27"/>
      <c r="Y13" s="27" t="s">
        <v>2</v>
      </c>
      <c r="Z13" s="27" t="s">
        <v>2</v>
      </c>
      <c r="AA13" s="27"/>
      <c r="AB13" s="27" t="s">
        <v>2</v>
      </c>
      <c r="AC13" s="27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</row>
    <row r="14" spans="1:50" ht="24.6" customHeight="1" thickBot="1">
      <c r="A14" s="359" t="s">
        <v>182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</row>
    <row r="15" spans="1:50" s="37" customFormat="1" ht="40.5" customHeight="1" thickTop="1" thickBot="1">
      <c r="A15" s="28"/>
      <c r="B15" s="28"/>
      <c r="C15" s="364" t="s">
        <v>20</v>
      </c>
      <c r="D15" s="361"/>
      <c r="E15" s="29" t="s">
        <v>23</v>
      </c>
      <c r="F15" s="30">
        <f t="shared" ref="F15:F20" si="0">SUM(H15,J15,O15,R15,W15,Z15)</f>
        <v>85</v>
      </c>
      <c r="G15" s="265">
        <f>SUM(T15,Y15,AB15)</f>
        <v>4</v>
      </c>
      <c r="H15" s="30">
        <v>30</v>
      </c>
      <c r="I15" s="30">
        <v>2</v>
      </c>
      <c r="J15" s="30"/>
      <c r="K15" s="30"/>
      <c r="L15" s="30"/>
      <c r="M15" s="30"/>
      <c r="N15" s="30"/>
      <c r="O15" s="30">
        <v>35</v>
      </c>
      <c r="P15" s="30">
        <v>2</v>
      </c>
      <c r="Q15" s="30">
        <v>25</v>
      </c>
      <c r="R15" s="30">
        <v>20</v>
      </c>
      <c r="S15" s="30">
        <f>SUM(H15,J15,L15,O15,R15)</f>
        <v>85</v>
      </c>
      <c r="T15" s="32">
        <f>SUM(I15,K15,M15,P15)</f>
        <v>4</v>
      </c>
      <c r="U15" s="33" t="s">
        <v>120</v>
      </c>
      <c r="V15" s="28" t="s">
        <v>2</v>
      </c>
      <c r="W15" s="28" t="s">
        <v>2</v>
      </c>
      <c r="X15" s="28"/>
      <c r="Y15" s="34" t="s">
        <v>4</v>
      </c>
      <c r="Z15" s="28" t="s">
        <v>2</v>
      </c>
      <c r="AA15" s="28"/>
      <c r="AB15" s="34" t="s">
        <v>4</v>
      </c>
      <c r="AC15" s="28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6"/>
      <c r="AW15" s="36"/>
      <c r="AX15" s="36"/>
    </row>
    <row r="16" spans="1:50" ht="33" customHeight="1" thickBot="1">
      <c r="A16" s="28"/>
      <c r="B16" s="28"/>
      <c r="C16" s="366" t="s">
        <v>21</v>
      </c>
      <c r="D16" s="367"/>
      <c r="E16" s="38" t="s">
        <v>24</v>
      </c>
      <c r="F16" s="30">
        <f t="shared" si="0"/>
        <v>25</v>
      </c>
      <c r="G16" s="381">
        <f>SUM(I16,K16,K17,P16,P17,M16,M17)</f>
        <v>2</v>
      </c>
      <c r="H16" s="30">
        <v>10</v>
      </c>
      <c r="I16" s="329">
        <v>1</v>
      </c>
      <c r="J16" s="30">
        <v>5</v>
      </c>
      <c r="K16" s="30">
        <v>0.5</v>
      </c>
      <c r="L16" s="30"/>
      <c r="M16" s="30"/>
      <c r="N16" s="264">
        <v>12</v>
      </c>
      <c r="O16" s="30"/>
      <c r="P16" s="30"/>
      <c r="Q16" s="30"/>
      <c r="R16" s="30">
        <v>10</v>
      </c>
      <c r="S16" s="30">
        <f t="shared" ref="S16:S20" si="1">SUM(H16,J16,L16,O16,R16)</f>
        <v>25</v>
      </c>
      <c r="T16" s="383">
        <v>2</v>
      </c>
      <c r="U16" s="30" t="s">
        <v>2</v>
      </c>
      <c r="V16" s="370" t="s">
        <v>93</v>
      </c>
      <c r="W16" s="40"/>
      <c r="X16" s="30"/>
      <c r="Y16" s="41"/>
      <c r="Z16" s="42"/>
      <c r="AA16" s="28"/>
      <c r="AB16" s="41"/>
      <c r="AC16" s="28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pans="1:47" ht="30.4" customHeight="1" thickBot="1">
      <c r="A17" s="28"/>
      <c r="B17" s="28"/>
      <c r="C17" s="368"/>
      <c r="D17" s="369"/>
      <c r="E17" s="43" t="s">
        <v>25</v>
      </c>
      <c r="F17" s="30">
        <f t="shared" si="0"/>
        <v>25</v>
      </c>
      <c r="G17" s="382"/>
      <c r="H17" s="30">
        <v>10</v>
      </c>
      <c r="I17" s="379"/>
      <c r="J17" s="30"/>
      <c r="K17" s="30"/>
      <c r="L17" s="30"/>
      <c r="M17" s="30"/>
      <c r="N17" s="30"/>
      <c r="O17" s="40">
        <v>5</v>
      </c>
      <c r="P17" s="40">
        <v>0.5</v>
      </c>
      <c r="Q17" s="40">
        <v>25</v>
      </c>
      <c r="R17" s="30">
        <v>10</v>
      </c>
      <c r="S17" s="30">
        <f t="shared" si="1"/>
        <v>25</v>
      </c>
      <c r="T17" s="384"/>
      <c r="U17" s="30" t="s">
        <v>2</v>
      </c>
      <c r="V17" s="371"/>
      <c r="W17" s="40"/>
      <c r="X17" s="30"/>
      <c r="Y17" s="41"/>
      <c r="Z17" s="42"/>
      <c r="AA17" s="28"/>
      <c r="AB17" s="41"/>
      <c r="AC17" s="28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pans="1:47" ht="25.5" customHeight="1" thickBot="1">
      <c r="A18" s="84"/>
      <c r="B18" s="85"/>
      <c r="C18" s="334" t="str">
        <f>'[1]1st and 2nd semester'!$C$18</f>
        <v>Embryology and Genetics</v>
      </c>
      <c r="D18" s="372"/>
      <c r="E18" s="86" t="s">
        <v>106</v>
      </c>
      <c r="F18" s="87">
        <f t="shared" si="0"/>
        <v>50</v>
      </c>
      <c r="G18" s="375">
        <v>3</v>
      </c>
      <c r="H18" s="87">
        <v>20</v>
      </c>
      <c r="I18" s="327">
        <v>2</v>
      </c>
      <c r="J18" s="87"/>
      <c r="K18" s="87"/>
      <c r="L18" s="87"/>
      <c r="M18" s="87"/>
      <c r="N18" s="87"/>
      <c r="O18" s="87">
        <v>15</v>
      </c>
      <c r="P18" s="87">
        <v>0.5</v>
      </c>
      <c r="Q18" s="87">
        <v>25</v>
      </c>
      <c r="R18" s="87">
        <v>15</v>
      </c>
      <c r="S18" s="30">
        <f t="shared" si="1"/>
        <v>50</v>
      </c>
      <c r="T18" s="377">
        <f>SUM(P18,P19,M18,M19,K18,K19,I18)</f>
        <v>3</v>
      </c>
      <c r="U18" s="87" t="s">
        <v>2</v>
      </c>
      <c r="V18" s="90" t="s">
        <v>90</v>
      </c>
      <c r="W18" s="87"/>
      <c r="X18" s="84"/>
      <c r="Y18" s="91"/>
      <c r="Z18" s="84"/>
      <c r="AA18" s="84"/>
      <c r="AB18" s="91"/>
      <c r="AC18" s="84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</row>
    <row r="19" spans="1:47" ht="39.75" customHeight="1" thickBot="1">
      <c r="A19" s="28"/>
      <c r="B19" s="28"/>
      <c r="C19" s="373"/>
      <c r="D19" s="374"/>
      <c r="E19" s="43" t="s">
        <v>26</v>
      </c>
      <c r="F19" s="30">
        <f t="shared" si="0"/>
        <v>25</v>
      </c>
      <c r="G19" s="376"/>
      <c r="H19" s="30">
        <v>10</v>
      </c>
      <c r="I19" s="380"/>
      <c r="J19" s="30"/>
      <c r="K19" s="30"/>
      <c r="L19" s="30"/>
      <c r="M19" s="30"/>
      <c r="N19" s="30"/>
      <c r="O19" s="30">
        <v>5</v>
      </c>
      <c r="P19" s="30">
        <v>0.5</v>
      </c>
      <c r="Q19" s="30">
        <v>25</v>
      </c>
      <c r="R19" s="30">
        <v>10</v>
      </c>
      <c r="S19" s="30">
        <f t="shared" si="1"/>
        <v>25</v>
      </c>
      <c r="T19" s="378"/>
      <c r="U19" s="30" t="s">
        <v>2</v>
      </c>
      <c r="V19" s="300" t="s">
        <v>91</v>
      </c>
      <c r="W19" s="40"/>
      <c r="X19" s="30"/>
      <c r="Y19" s="41"/>
      <c r="Z19" s="42"/>
      <c r="AA19" s="28"/>
      <c r="AB19" s="41"/>
      <c r="AC19" s="28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</row>
    <row r="20" spans="1:47" ht="36" customHeight="1" thickBot="1">
      <c r="A20" s="28"/>
      <c r="B20" s="28"/>
      <c r="C20" s="359" t="s">
        <v>22</v>
      </c>
      <c r="D20" s="359"/>
      <c r="E20" s="29" t="s">
        <v>27</v>
      </c>
      <c r="F20" s="30">
        <f t="shared" si="0"/>
        <v>30</v>
      </c>
      <c r="G20" s="265">
        <f>SUM(T20,Y20,AB20)</f>
        <v>1.5</v>
      </c>
      <c r="H20" s="30">
        <v>20</v>
      </c>
      <c r="I20" s="30">
        <v>1</v>
      </c>
      <c r="J20" s="30"/>
      <c r="K20" s="30"/>
      <c r="L20" s="30"/>
      <c r="M20" s="30"/>
      <c r="N20" s="30"/>
      <c r="O20" s="30">
        <v>10</v>
      </c>
      <c r="P20" s="30">
        <v>0.5</v>
      </c>
      <c r="Q20" s="30">
        <v>25</v>
      </c>
      <c r="R20" s="30"/>
      <c r="S20" s="30">
        <f t="shared" si="1"/>
        <v>30</v>
      </c>
      <c r="T20" s="32">
        <f>SUM(I20,K20,M20,P20)</f>
        <v>1.5</v>
      </c>
      <c r="U20" s="30" t="s">
        <v>2</v>
      </c>
      <c r="V20" s="39" t="s">
        <v>91</v>
      </c>
      <c r="W20" s="30" t="s">
        <v>2</v>
      </c>
      <c r="X20" s="30"/>
      <c r="Y20" s="34" t="s">
        <v>4</v>
      </c>
      <c r="Z20" s="28" t="s">
        <v>2</v>
      </c>
      <c r="AA20" s="28"/>
      <c r="AB20" s="34" t="s">
        <v>4</v>
      </c>
      <c r="AC20" s="28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</row>
    <row r="21" spans="1:47" ht="31.5" customHeight="1" thickBot="1">
      <c r="A21" s="365" t="s">
        <v>59</v>
      </c>
      <c r="B21" s="365"/>
      <c r="C21" s="365"/>
      <c r="D21" s="365"/>
      <c r="E21" s="365"/>
      <c r="F21" s="46">
        <f t="shared" ref="F21:P21" si="2">SUM(F15:F20)</f>
        <v>240</v>
      </c>
      <c r="G21" s="46">
        <f t="shared" si="2"/>
        <v>10.5</v>
      </c>
      <c r="H21" s="46">
        <f t="shared" si="2"/>
        <v>100</v>
      </c>
      <c r="I21" s="46">
        <f t="shared" si="2"/>
        <v>6</v>
      </c>
      <c r="J21" s="46">
        <f t="shared" si="2"/>
        <v>5</v>
      </c>
      <c r="K21" s="46">
        <f t="shared" si="2"/>
        <v>0.5</v>
      </c>
      <c r="L21" s="46">
        <f t="shared" si="2"/>
        <v>0</v>
      </c>
      <c r="M21" s="46">
        <f t="shared" si="2"/>
        <v>0</v>
      </c>
      <c r="N21" s="298">
        <f t="shared" si="2"/>
        <v>12</v>
      </c>
      <c r="O21" s="46">
        <f t="shared" si="2"/>
        <v>70</v>
      </c>
      <c r="P21" s="46">
        <f t="shared" si="2"/>
        <v>4</v>
      </c>
      <c r="Q21" s="298"/>
      <c r="R21" s="46">
        <f>SUM(R15:R20)</f>
        <v>65</v>
      </c>
      <c r="S21" s="46">
        <f>H21+J21+O21+R21</f>
        <v>240</v>
      </c>
      <c r="T21" s="46">
        <f>SUM(T15:T20)</f>
        <v>10.5</v>
      </c>
      <c r="U21" s="46"/>
      <c r="V21" s="46"/>
      <c r="W21" s="46">
        <f>SUM(W15:W20)</f>
        <v>0</v>
      </c>
      <c r="X21" s="298"/>
      <c r="Y21" s="46">
        <f>SUM(Y15:Y20)</f>
        <v>0</v>
      </c>
      <c r="Z21" s="46">
        <f>SUM(Z15:Z20)</f>
        <v>0</v>
      </c>
      <c r="AA21" s="298"/>
      <c r="AB21" s="46">
        <f>SUM(AB15:AB20)</f>
        <v>0</v>
      </c>
      <c r="AC21" s="47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</row>
    <row r="22" spans="1:47" ht="18.75" customHeight="1" thickBot="1">
      <c r="A22" s="359" t="s">
        <v>183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  <c r="Z22" s="359"/>
      <c r="AA22" s="359"/>
      <c r="AB22" s="359"/>
      <c r="AC22" s="359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</row>
    <row r="23" spans="1:47" ht="42.75" customHeight="1" thickBot="1">
      <c r="A23" s="28"/>
      <c r="B23" s="28"/>
      <c r="C23" s="360" t="s">
        <v>60</v>
      </c>
      <c r="D23" s="360"/>
      <c r="E23" s="48" t="s">
        <v>71</v>
      </c>
      <c r="F23" s="30">
        <f t="shared" ref="F23:F28" si="3">SUM(H23,J23,O23,R23,W23,Z23)</f>
        <v>30</v>
      </c>
      <c r="G23" s="265">
        <f t="shared" ref="G23:G28" si="4">SUM(T23,Y23,AB23)</f>
        <v>1</v>
      </c>
      <c r="H23" s="49">
        <v>15</v>
      </c>
      <c r="I23" s="49">
        <v>0.5</v>
      </c>
      <c r="J23" s="49"/>
      <c r="K23" s="49"/>
      <c r="L23" s="49"/>
      <c r="M23" s="49"/>
      <c r="N23" s="49"/>
      <c r="O23" s="49">
        <v>10</v>
      </c>
      <c r="P23" s="49">
        <v>0.5</v>
      </c>
      <c r="Q23" s="49">
        <v>25</v>
      </c>
      <c r="R23" s="49">
        <v>5</v>
      </c>
      <c r="S23" s="30">
        <f>SUM(H23,J23,L23,O23,R23)</f>
        <v>30</v>
      </c>
      <c r="T23" s="32">
        <f t="shared" ref="T23:T28" si="5">SUM(I23,K23,M23,P23)</f>
        <v>1</v>
      </c>
      <c r="U23" s="50"/>
      <c r="V23" s="51" t="s">
        <v>90</v>
      </c>
      <c r="W23" s="52"/>
      <c r="X23" s="52"/>
      <c r="Y23" s="53"/>
      <c r="Z23" s="52"/>
      <c r="AA23" s="52"/>
      <c r="AB23" s="53"/>
      <c r="AC23" s="5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1:47" ht="42.75" customHeight="1" thickBot="1">
      <c r="A24" s="28"/>
      <c r="B24" s="28"/>
      <c r="C24" s="361" t="s">
        <v>61</v>
      </c>
      <c r="D24" s="361"/>
      <c r="E24" s="48" t="s">
        <v>70</v>
      </c>
      <c r="F24" s="30">
        <f t="shared" si="3"/>
        <v>30</v>
      </c>
      <c r="G24" s="265">
        <f t="shared" si="4"/>
        <v>1</v>
      </c>
      <c r="H24" s="11">
        <v>10</v>
      </c>
      <c r="I24" s="11">
        <v>0.5</v>
      </c>
      <c r="J24" s="11"/>
      <c r="K24" s="11"/>
      <c r="L24" s="11"/>
      <c r="M24" s="11"/>
      <c r="N24" s="11"/>
      <c r="O24" s="11">
        <v>10</v>
      </c>
      <c r="P24" s="11">
        <v>0.5</v>
      </c>
      <c r="Q24" s="11">
        <v>25</v>
      </c>
      <c r="R24" s="11">
        <v>10</v>
      </c>
      <c r="S24" s="30">
        <f>SUM(H24,J24,L24,O24,R24)</f>
        <v>30</v>
      </c>
      <c r="T24" s="32">
        <f t="shared" si="5"/>
        <v>1</v>
      </c>
      <c r="U24" s="55"/>
      <c r="V24" s="51" t="s">
        <v>90</v>
      </c>
      <c r="W24" s="42"/>
      <c r="X24" s="42"/>
      <c r="Y24" s="41"/>
      <c r="Z24" s="42"/>
      <c r="AA24" s="42"/>
      <c r="AB24" s="41"/>
      <c r="AC24" s="4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</row>
    <row r="25" spans="1:47" ht="42.75" customHeight="1" thickBot="1">
      <c r="A25" s="63"/>
      <c r="B25" s="63"/>
      <c r="C25" s="359" t="s">
        <v>62</v>
      </c>
      <c r="D25" s="359"/>
      <c r="E25" s="290" t="s">
        <v>69</v>
      </c>
      <c r="F25" s="30">
        <f t="shared" si="3"/>
        <v>70</v>
      </c>
      <c r="G25" s="265">
        <f t="shared" si="4"/>
        <v>3</v>
      </c>
      <c r="H25" s="11">
        <v>30</v>
      </c>
      <c r="I25" s="11">
        <v>1.5</v>
      </c>
      <c r="J25" s="11"/>
      <c r="K25" s="11"/>
      <c r="L25" s="289"/>
      <c r="M25" s="289"/>
      <c r="N25" s="289"/>
      <c r="O25" s="291">
        <v>30</v>
      </c>
      <c r="P25" s="291">
        <v>1.5</v>
      </c>
      <c r="Q25" s="289">
        <v>25</v>
      </c>
      <c r="R25" s="289">
        <v>10</v>
      </c>
      <c r="S25" s="30">
        <f>SUM(H25,J25,L25,O25,R25)</f>
        <v>70</v>
      </c>
      <c r="T25" s="32">
        <f t="shared" si="5"/>
        <v>3</v>
      </c>
      <c r="U25" s="305"/>
      <c r="V25" s="306" t="s">
        <v>90</v>
      </c>
      <c r="W25" s="63"/>
      <c r="X25" s="63"/>
      <c r="Y25" s="307"/>
      <c r="Z25" s="63"/>
      <c r="AA25" s="63"/>
      <c r="AB25" s="307"/>
      <c r="AC25" s="63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</row>
    <row r="26" spans="1:47" ht="42.75" customHeight="1" thickBot="1">
      <c r="A26" s="28"/>
      <c r="B26" s="22"/>
      <c r="C26" s="361" t="s">
        <v>63</v>
      </c>
      <c r="D26" s="361"/>
      <c r="E26" s="59" t="s">
        <v>68</v>
      </c>
      <c r="F26" s="30">
        <f t="shared" si="3"/>
        <v>30</v>
      </c>
      <c r="G26" s="265">
        <f t="shared" si="4"/>
        <v>1</v>
      </c>
      <c r="H26" s="40">
        <v>15</v>
      </c>
      <c r="I26" s="40">
        <v>0.5</v>
      </c>
      <c r="J26" s="40"/>
      <c r="K26" s="40"/>
      <c r="L26" s="40"/>
      <c r="M26" s="40"/>
      <c r="N26" s="40"/>
      <c r="O26" s="40">
        <v>10</v>
      </c>
      <c r="P26" s="40">
        <v>0.5</v>
      </c>
      <c r="Q26" s="40">
        <v>25</v>
      </c>
      <c r="R26" s="40">
        <v>5</v>
      </c>
      <c r="S26" s="30">
        <f>SUM(H26,J26,L26,O26,R26)</f>
        <v>30</v>
      </c>
      <c r="T26" s="32">
        <f t="shared" si="5"/>
        <v>1</v>
      </c>
      <c r="U26" s="40" t="s">
        <v>2</v>
      </c>
      <c r="V26" s="60" t="s">
        <v>90</v>
      </c>
      <c r="W26" s="61"/>
      <c r="X26" s="42"/>
      <c r="Y26" s="41"/>
      <c r="Z26" s="42"/>
      <c r="AA26" s="42"/>
      <c r="AB26" s="41"/>
      <c r="AC26" s="4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</row>
    <row r="27" spans="1:47" ht="42.75" customHeight="1" thickBot="1">
      <c r="A27" s="28"/>
      <c r="B27" s="22"/>
      <c r="C27" s="361" t="s">
        <v>64</v>
      </c>
      <c r="D27" s="361"/>
      <c r="E27" s="59" t="s">
        <v>67</v>
      </c>
      <c r="F27" s="30">
        <f t="shared" si="3"/>
        <v>35</v>
      </c>
      <c r="G27" s="265">
        <f t="shared" si="4"/>
        <v>1.5</v>
      </c>
      <c r="H27" s="30">
        <v>20</v>
      </c>
      <c r="I27" s="30">
        <v>1</v>
      </c>
      <c r="J27" s="30"/>
      <c r="K27" s="30"/>
      <c r="L27" s="30"/>
      <c r="M27" s="30"/>
      <c r="N27" s="30"/>
      <c r="O27" s="30">
        <v>10</v>
      </c>
      <c r="P27" s="30">
        <v>0.5</v>
      </c>
      <c r="Q27" s="30">
        <v>25</v>
      </c>
      <c r="R27" s="30">
        <v>5</v>
      </c>
      <c r="S27" s="30">
        <f t="shared" ref="S27:S28" si="6">SUM(H27,J27,L27,O27,R27)</f>
        <v>35</v>
      </c>
      <c r="T27" s="32">
        <f t="shared" si="5"/>
        <v>1.5</v>
      </c>
      <c r="U27" s="62"/>
      <c r="V27" s="39" t="s">
        <v>90</v>
      </c>
      <c r="W27" s="42" t="s">
        <v>2</v>
      </c>
      <c r="X27" s="42"/>
      <c r="Y27" s="41" t="s">
        <v>4</v>
      </c>
      <c r="Z27" s="42" t="s">
        <v>2</v>
      </c>
      <c r="AA27" s="42"/>
      <c r="AB27" s="41" t="s">
        <v>4</v>
      </c>
      <c r="AC27" s="4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</row>
    <row r="28" spans="1:47" ht="54" customHeight="1" thickBot="1">
      <c r="A28" s="28"/>
      <c r="B28" s="22"/>
      <c r="C28" s="385" t="s">
        <v>65</v>
      </c>
      <c r="D28" s="385"/>
      <c r="E28" s="59" t="s">
        <v>66</v>
      </c>
      <c r="F28" s="30">
        <f t="shared" si="3"/>
        <v>30</v>
      </c>
      <c r="G28" s="265">
        <f t="shared" si="4"/>
        <v>1</v>
      </c>
      <c r="H28" s="263">
        <v>15</v>
      </c>
      <c r="I28" s="263">
        <v>0.5</v>
      </c>
      <c r="J28" s="263"/>
      <c r="K28" s="263"/>
      <c r="L28" s="263"/>
      <c r="M28" s="263"/>
      <c r="N28" s="263"/>
      <c r="O28" s="263">
        <v>10</v>
      </c>
      <c r="P28" s="263">
        <v>0.5</v>
      </c>
      <c r="Q28" s="263">
        <v>25</v>
      </c>
      <c r="R28" s="263">
        <v>5</v>
      </c>
      <c r="S28" s="30">
        <f t="shared" si="6"/>
        <v>30</v>
      </c>
      <c r="T28" s="32">
        <f t="shared" si="5"/>
        <v>1</v>
      </c>
      <c r="U28" s="62"/>
      <c r="V28" s="39" t="s">
        <v>90</v>
      </c>
      <c r="W28" s="42" t="s">
        <v>2</v>
      </c>
      <c r="X28" s="42"/>
      <c r="Y28" s="41" t="s">
        <v>4</v>
      </c>
      <c r="Z28" s="42" t="s">
        <v>2</v>
      </c>
      <c r="AA28" s="42"/>
      <c r="AB28" s="41" t="s">
        <v>4</v>
      </c>
      <c r="AC28" s="4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</row>
    <row r="29" spans="1:47" ht="28.5" customHeight="1" thickBot="1">
      <c r="A29" s="386" t="s">
        <v>59</v>
      </c>
      <c r="B29" s="386"/>
      <c r="C29" s="386"/>
      <c r="D29" s="386"/>
      <c r="E29" s="386"/>
      <c r="F29" s="46">
        <f>F23+F24+F25+F26+F27+F28</f>
        <v>225</v>
      </c>
      <c r="G29" s="46">
        <f>G23+G24+G25+G26+G27+G28</f>
        <v>8.5</v>
      </c>
      <c r="H29" s="46">
        <f t="shared" ref="H29:P29" si="7">SUM(H23:H28)</f>
        <v>105</v>
      </c>
      <c r="I29" s="46">
        <f t="shared" si="7"/>
        <v>4.5</v>
      </c>
      <c r="J29" s="46">
        <f t="shared" si="7"/>
        <v>0</v>
      </c>
      <c r="K29" s="46">
        <f t="shared" si="7"/>
        <v>0</v>
      </c>
      <c r="L29" s="46">
        <f t="shared" si="7"/>
        <v>0</v>
      </c>
      <c r="M29" s="46">
        <f t="shared" si="7"/>
        <v>0</v>
      </c>
      <c r="N29" s="298">
        <f t="shared" si="7"/>
        <v>0</v>
      </c>
      <c r="O29" s="46">
        <f t="shared" si="7"/>
        <v>80</v>
      </c>
      <c r="P29" s="46">
        <f t="shared" si="7"/>
        <v>4</v>
      </c>
      <c r="Q29" s="298"/>
      <c r="R29" s="46">
        <f>SUM(R23:R28)</f>
        <v>40</v>
      </c>
      <c r="S29" s="46">
        <f>H29+J29+O29+R29</f>
        <v>225</v>
      </c>
      <c r="T29" s="46">
        <f>SUM(T23:T28)</f>
        <v>8.5</v>
      </c>
      <c r="U29" s="46"/>
      <c r="V29" s="46"/>
      <c r="W29" s="46">
        <f>SUM(W23:W28)</f>
        <v>0</v>
      </c>
      <c r="X29" s="298"/>
      <c r="Y29" s="46">
        <f>SUM(Y23:Y28)</f>
        <v>0</v>
      </c>
      <c r="Z29" s="46">
        <f>SUM(Z23:Z28)</f>
        <v>0</v>
      </c>
      <c r="AA29" s="298"/>
      <c r="AB29" s="46">
        <f>SUM(AB23:AB28)</f>
        <v>0</v>
      </c>
      <c r="AC29" s="47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</row>
    <row r="30" spans="1:47" ht="26.65" customHeight="1" thickBot="1">
      <c r="A30" s="387" t="s">
        <v>184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7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</row>
    <row r="31" spans="1:47" ht="42.6" customHeight="1" thickBot="1">
      <c r="A31" s="63"/>
      <c r="B31" s="388"/>
      <c r="C31" s="359" t="s">
        <v>57</v>
      </c>
      <c r="D31" s="359"/>
      <c r="E31" s="64" t="s">
        <v>58</v>
      </c>
      <c r="F31" s="262">
        <f>SUM(H31,J31,R31,W31,Z31)</f>
        <v>205</v>
      </c>
      <c r="G31" s="381">
        <v>10</v>
      </c>
      <c r="H31" s="30">
        <v>15</v>
      </c>
      <c r="I31" s="30">
        <v>0.5</v>
      </c>
      <c r="J31" s="263">
        <v>70</v>
      </c>
      <c r="K31" s="263">
        <v>2.5</v>
      </c>
      <c r="L31" s="30"/>
      <c r="M31" s="30"/>
      <c r="N31" s="277">
        <v>8</v>
      </c>
      <c r="O31" s="30"/>
      <c r="P31" s="30"/>
      <c r="Q31" s="30"/>
      <c r="R31" s="30"/>
      <c r="S31" s="30">
        <f>SUM(H31,J31,L31,O31,R31)</f>
        <v>85</v>
      </c>
      <c r="T31" s="383">
        <f>SUM(I31,I32,K31,K32,M31,M32,P31,P32)</f>
        <v>6.5</v>
      </c>
      <c r="U31" s="30"/>
      <c r="V31" s="389" t="s">
        <v>92</v>
      </c>
      <c r="W31" s="30">
        <v>80</v>
      </c>
      <c r="X31" s="278">
        <v>4</v>
      </c>
      <c r="Y31" s="65">
        <v>2.5</v>
      </c>
      <c r="Z31" s="30">
        <v>40</v>
      </c>
      <c r="AA31" s="264">
        <v>4</v>
      </c>
      <c r="AB31" s="66">
        <v>1</v>
      </c>
      <c r="AC31" s="66" t="s">
        <v>90</v>
      </c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1:47" ht="36.6" customHeight="1" thickBot="1">
      <c r="A32" s="28"/>
      <c r="B32" s="388"/>
      <c r="C32" s="359"/>
      <c r="D32" s="359"/>
      <c r="E32" s="64" t="s">
        <v>181</v>
      </c>
      <c r="F32" s="266">
        <f>SUM(H32:H32,J32:J32,O32:O32,R32:R32,W32:W32,Z32:Z32)</f>
        <v>85</v>
      </c>
      <c r="G32" s="382"/>
      <c r="H32" s="30">
        <v>20</v>
      </c>
      <c r="I32" s="30">
        <v>1</v>
      </c>
      <c r="J32" s="267">
        <v>65</v>
      </c>
      <c r="K32" s="267">
        <v>2.5</v>
      </c>
      <c r="L32" s="28"/>
      <c r="M32" s="28"/>
      <c r="N32" s="277">
        <v>8</v>
      </c>
      <c r="O32" s="30"/>
      <c r="P32" s="30"/>
      <c r="Q32" s="30"/>
      <c r="R32" s="30"/>
      <c r="S32" s="30">
        <f>SUM(H32,J32,L32,O32,R32)</f>
        <v>85</v>
      </c>
      <c r="T32" s="384"/>
      <c r="U32" s="30" t="s">
        <v>2</v>
      </c>
      <c r="V32" s="389"/>
      <c r="W32" s="30"/>
      <c r="X32" s="67"/>
      <c r="Y32" s="65" t="s">
        <v>4</v>
      </c>
      <c r="Z32" s="30" t="s">
        <v>4</v>
      </c>
      <c r="AA32" s="30"/>
      <c r="AB32" s="65" t="s">
        <v>4</v>
      </c>
      <c r="AC32" s="68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</row>
    <row r="33" spans="1:47" ht="35.1" customHeight="1" thickBot="1">
      <c r="A33" s="386" t="s">
        <v>59</v>
      </c>
      <c r="B33" s="386"/>
      <c r="C33" s="386"/>
      <c r="D33" s="386"/>
      <c r="E33" s="386"/>
      <c r="F33" s="69">
        <f>SUM(F31:F32)</f>
        <v>290</v>
      </c>
      <c r="G33" s="69">
        <f>SUM(G31:G31)</f>
        <v>10</v>
      </c>
      <c r="H33" s="69">
        <f t="shared" ref="H33:M33" si="8">SUM(H31:H32)</f>
        <v>35</v>
      </c>
      <c r="I33" s="69">
        <f t="shared" si="8"/>
        <v>1.5</v>
      </c>
      <c r="J33" s="69">
        <f t="shared" si="8"/>
        <v>135</v>
      </c>
      <c r="K33" s="69">
        <f t="shared" si="8"/>
        <v>5</v>
      </c>
      <c r="L33" s="69">
        <f t="shared" si="8"/>
        <v>0</v>
      </c>
      <c r="M33" s="69">
        <f t="shared" si="8"/>
        <v>0</v>
      </c>
      <c r="N33" s="299"/>
      <c r="O33" s="69">
        <f>SUM(O31:O32)</f>
        <v>0</v>
      </c>
      <c r="P33" s="69">
        <f>SUM(P31:P32)</f>
        <v>0</v>
      </c>
      <c r="Q33" s="299">
        <f>SUM(Q31:Q32)</f>
        <v>0</v>
      </c>
      <c r="R33" s="69">
        <f>SUM(R31:R32)</f>
        <v>0</v>
      </c>
      <c r="S33" s="69">
        <f>H33+J33+O33+R33</f>
        <v>170</v>
      </c>
      <c r="T33" s="69">
        <f>SUM(T31:T32)</f>
        <v>6.5</v>
      </c>
      <c r="U33" s="69"/>
      <c r="V33" s="69">
        <f>SUM(V29:V31)</f>
        <v>0</v>
      </c>
      <c r="W33" s="69">
        <f>SUM(W31:W32)</f>
        <v>80</v>
      </c>
      <c r="X33" s="299"/>
      <c r="Y33" s="69">
        <f>SUM(Y31:Y32)</f>
        <v>2.5</v>
      </c>
      <c r="Z33" s="69">
        <f>SUM(Z31:Z32)</f>
        <v>40</v>
      </c>
      <c r="AA33" s="299"/>
      <c r="AB33" s="69">
        <f>SUM(AB31:AB32)</f>
        <v>1</v>
      </c>
      <c r="AC33" s="69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</row>
    <row r="34" spans="1:47" ht="35.1" customHeight="1" thickBot="1">
      <c r="A34" s="359"/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</row>
    <row r="35" spans="1:47" s="72" customFormat="1" ht="37.5" customHeight="1" thickBot="1">
      <c r="A35" s="390" t="s">
        <v>72</v>
      </c>
      <c r="B35" s="390"/>
      <c r="C35" s="390"/>
      <c r="D35" s="390"/>
      <c r="E35" s="390"/>
      <c r="F35" s="70">
        <f>SUM(F21,F29,F33)</f>
        <v>755</v>
      </c>
      <c r="G35" s="70">
        <f>SUM(G21,G29,G33)</f>
        <v>29</v>
      </c>
      <c r="H35" s="70">
        <f>SUM(H21,H29,H33)</f>
        <v>240</v>
      </c>
      <c r="I35" s="70"/>
      <c r="J35" s="70">
        <f>SUM(J21,J29,J33)</f>
        <v>140</v>
      </c>
      <c r="K35" s="70"/>
      <c r="L35" s="70">
        <f>SUM(L21,L29,L33)</f>
        <v>0</v>
      </c>
      <c r="M35" s="70"/>
      <c r="N35" s="70"/>
      <c r="O35" s="70">
        <f>SUM(O21,O29,O33)</f>
        <v>150</v>
      </c>
      <c r="P35" s="70"/>
      <c r="Q35" s="70"/>
      <c r="R35" s="70">
        <f>SUM(R21,R29,R33)</f>
        <v>105</v>
      </c>
      <c r="S35" s="70">
        <f>SUM(S21,S29,S33)</f>
        <v>635</v>
      </c>
      <c r="T35" s="70">
        <f>SUM(T21,T29,T33)</f>
        <v>25.5</v>
      </c>
      <c r="U35" s="70"/>
      <c r="V35" s="70"/>
      <c r="W35" s="70">
        <f>SUM(W21,W29,W33)</f>
        <v>80</v>
      </c>
      <c r="X35" s="70"/>
      <c r="Y35" s="70">
        <f>SUM(Y21,Y29,Y33)</f>
        <v>2.5</v>
      </c>
      <c r="Z35" s="70">
        <f>SUM(Z21,Z29,Z33)</f>
        <v>40</v>
      </c>
      <c r="AA35" s="70"/>
      <c r="AB35" s="70">
        <f>SUM(AB21,AB29,AB33)</f>
        <v>1</v>
      </c>
      <c r="AC35" s="70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</row>
    <row r="36" spans="1:47" ht="20.25" customHeight="1" thickBot="1">
      <c r="A36" s="390" t="s">
        <v>73</v>
      </c>
      <c r="B36" s="390"/>
      <c r="C36" s="390"/>
      <c r="D36" s="390"/>
      <c r="E36" s="390"/>
      <c r="F36" s="70">
        <f>SUM(F12,F13,F21,F29,F33)</f>
        <v>779</v>
      </c>
      <c r="G36" s="70">
        <f>SUM(G12,G13,G21,G29,G33)</f>
        <v>29</v>
      </c>
      <c r="H36" s="70">
        <f>SUM(H12,H13,H21,H29,H33)</f>
        <v>244</v>
      </c>
      <c r="I36" s="70"/>
      <c r="J36" s="70">
        <f>SUM(J12,J13,J21,J29,J33)</f>
        <v>160</v>
      </c>
      <c r="K36" s="70"/>
      <c r="L36" s="70">
        <f>SUM(L22,L30,L34)</f>
        <v>0</v>
      </c>
      <c r="M36" s="70"/>
      <c r="N36" s="70"/>
      <c r="O36" s="70">
        <f>SUM(O12,O13,O21,O29,O33)</f>
        <v>150</v>
      </c>
      <c r="P36" s="70"/>
      <c r="Q36" s="70"/>
      <c r="R36" s="70">
        <f>SUM(R12,R13,R21,R29,R33)</f>
        <v>105</v>
      </c>
      <c r="S36" s="70">
        <f>SUM(S12,S13,S21,S29,S33)</f>
        <v>635</v>
      </c>
      <c r="T36" s="70">
        <f>SUM(T12,T13,T21,T29,T33)</f>
        <v>25.5</v>
      </c>
      <c r="U36" s="70"/>
      <c r="V36" s="70"/>
      <c r="W36" s="70">
        <f>SUM(W12,W13,W21,W29,W33)</f>
        <v>80</v>
      </c>
      <c r="X36" s="70"/>
      <c r="Y36" s="70">
        <f>SUM(Y12,Y13,Y21,Y29,Y33)</f>
        <v>2.5</v>
      </c>
      <c r="Z36" s="70">
        <f>SUM(Z12,Z13,Z21,Z29,Z33)</f>
        <v>40</v>
      </c>
      <c r="AA36" s="70"/>
      <c r="AB36" s="70">
        <f>SUM(AB22,AB30,AB34)</f>
        <v>0</v>
      </c>
      <c r="AC36" s="70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</row>
    <row r="37" spans="1:47" s="73" customFormat="1" ht="24" customHeight="1">
      <c r="A37" s="391"/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  <c r="AC37" s="391"/>
    </row>
    <row r="38" spans="1:47" s="73" customFormat="1" ht="27" customHeight="1">
      <c r="A38" s="392"/>
      <c r="B38" s="392"/>
      <c r="C38" s="392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</row>
    <row r="39" spans="1:47" ht="16.5" customHeight="1">
      <c r="A39" s="393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74"/>
      <c r="AC39" s="74"/>
    </row>
    <row r="40" spans="1:47" ht="15.75">
      <c r="A40" s="75" t="s">
        <v>168</v>
      </c>
      <c r="B40" s="75"/>
      <c r="C40" s="75"/>
      <c r="D40" s="75"/>
      <c r="E40" s="75"/>
      <c r="F40" s="331"/>
      <c r="G40" s="331"/>
      <c r="H40" s="331"/>
      <c r="I40" s="8"/>
      <c r="J40" s="5"/>
      <c r="K40" s="5"/>
      <c r="L40" s="5"/>
      <c r="M40" s="5"/>
      <c r="N40" s="5"/>
      <c r="O40" s="5"/>
      <c r="P40" s="5"/>
      <c r="Q40" s="5"/>
      <c r="R40" s="332" t="s">
        <v>178</v>
      </c>
      <c r="S40" s="332"/>
      <c r="T40" s="332"/>
      <c r="U40" s="332"/>
      <c r="V40" s="332"/>
      <c r="W40" s="332"/>
      <c r="X40" s="75"/>
      <c r="Y40" s="75"/>
      <c r="Z40" s="76"/>
      <c r="AA40" s="76"/>
      <c r="AB40" s="76"/>
      <c r="AC40" s="76"/>
    </row>
    <row r="41" spans="1:47" ht="15.75">
      <c r="A41" s="77" t="s">
        <v>169</v>
      </c>
      <c r="B41" s="78"/>
      <c r="C41" s="75"/>
      <c r="D41" s="75"/>
      <c r="E41" s="75"/>
      <c r="F41" s="331"/>
      <c r="G41" s="331"/>
      <c r="H41" s="331"/>
      <c r="I41" s="8"/>
      <c r="J41" s="5"/>
      <c r="K41" s="5"/>
      <c r="L41" s="5"/>
      <c r="M41" s="5"/>
      <c r="N41" s="5"/>
      <c r="O41" s="5"/>
      <c r="P41" s="5"/>
      <c r="Q41" s="5"/>
      <c r="R41" s="332" t="s">
        <v>179</v>
      </c>
      <c r="S41" s="332"/>
      <c r="T41" s="332"/>
      <c r="U41" s="332"/>
      <c r="V41" s="332"/>
      <c r="W41" s="6"/>
      <c r="X41" s="75"/>
      <c r="Y41" s="75"/>
      <c r="Z41" s="76"/>
      <c r="AA41" s="76"/>
      <c r="AB41" s="76"/>
      <c r="AC41" s="76"/>
    </row>
    <row r="42" spans="1:47" ht="15.75">
      <c r="A42" s="79"/>
      <c r="B42" s="79"/>
      <c r="C42" s="75"/>
      <c r="D42" s="75"/>
      <c r="E42" s="75"/>
      <c r="F42" s="4"/>
      <c r="G42" s="4"/>
      <c r="H42" s="4" t="s">
        <v>170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75"/>
      <c r="Y42" s="75"/>
      <c r="Z42" s="76"/>
      <c r="AA42" s="76"/>
      <c r="AB42" s="76"/>
      <c r="AC42" s="76"/>
    </row>
    <row r="43" spans="1:47" ht="15.75">
      <c r="A43" s="398"/>
      <c r="B43" s="398"/>
      <c r="C43" s="398"/>
      <c r="D43" s="398"/>
      <c r="E43" s="80"/>
      <c r="F43" s="4"/>
      <c r="G43" s="4"/>
      <c r="H43" s="332" t="s">
        <v>171</v>
      </c>
      <c r="I43" s="332"/>
      <c r="J43" s="332"/>
      <c r="K43" s="332"/>
      <c r="L43" s="332"/>
      <c r="M43" s="332"/>
      <c r="N43" s="332"/>
      <c r="O43" s="4"/>
      <c r="P43" s="4"/>
      <c r="Q43" s="4"/>
      <c r="R43" s="4"/>
      <c r="S43" s="4"/>
      <c r="T43" s="4"/>
      <c r="U43" s="4"/>
      <c r="V43" s="4"/>
      <c r="W43" s="4"/>
      <c r="X43" s="75"/>
      <c r="Y43" s="75"/>
      <c r="Z43" s="76"/>
      <c r="AA43" s="76"/>
      <c r="AB43" s="76"/>
      <c r="AC43" s="76"/>
    </row>
    <row r="44" spans="1:47" ht="16.5" thickBot="1">
      <c r="A44" s="79"/>
      <c r="B44" s="79"/>
      <c r="C44" s="75"/>
      <c r="D44" s="75"/>
      <c r="E44" s="75"/>
      <c r="F44" s="4"/>
      <c r="G44" s="4"/>
      <c r="H44" s="332" t="s">
        <v>173</v>
      </c>
      <c r="I44" s="332"/>
      <c r="J44" s="332"/>
      <c r="K44" s="332"/>
      <c r="L44" s="332"/>
      <c r="M44" s="332"/>
      <c r="N44" s="332"/>
      <c r="O44" s="4"/>
      <c r="P44" s="4"/>
      <c r="Q44" s="4"/>
      <c r="R44" s="4"/>
      <c r="S44" s="4"/>
      <c r="T44" s="4"/>
      <c r="U44" s="4"/>
      <c r="V44" s="4"/>
      <c r="W44" s="4"/>
      <c r="X44" s="75"/>
      <c r="Y44" s="75"/>
      <c r="Z44" s="76"/>
      <c r="AA44" s="76"/>
      <c r="AB44" s="76"/>
      <c r="AC44" s="76"/>
    </row>
    <row r="45" spans="1:47" ht="15" customHeight="1" thickBot="1">
      <c r="A45" s="399" t="s">
        <v>0</v>
      </c>
      <c r="B45" s="400"/>
      <c r="C45" s="329" t="s">
        <v>30</v>
      </c>
      <c r="D45" s="329"/>
      <c r="E45" s="336" t="s">
        <v>31</v>
      </c>
      <c r="F45" s="337" t="s">
        <v>32</v>
      </c>
      <c r="G45" s="338"/>
      <c r="H45" s="341" t="s">
        <v>74</v>
      </c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1"/>
    </row>
    <row r="46" spans="1:47" ht="14.1" customHeight="1" thickBot="1">
      <c r="A46" s="399"/>
      <c r="B46" s="400"/>
      <c r="C46" s="329"/>
      <c r="D46" s="329"/>
      <c r="E46" s="336"/>
      <c r="F46" s="339"/>
      <c r="G46" s="340"/>
      <c r="H46" s="342" t="s">
        <v>54</v>
      </c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3" t="s">
        <v>53</v>
      </c>
      <c r="X46" s="343"/>
      <c r="Y46" s="343"/>
      <c r="Z46" s="343"/>
      <c r="AA46" s="343"/>
      <c r="AB46" s="343"/>
      <c r="AC46" s="343"/>
    </row>
    <row r="47" spans="1:47" ht="51.6" customHeight="1" thickBot="1">
      <c r="A47" s="399"/>
      <c r="B47" s="400"/>
      <c r="C47" s="329"/>
      <c r="D47" s="329"/>
      <c r="E47" s="336"/>
      <c r="F47" s="344" t="s">
        <v>33</v>
      </c>
      <c r="G47" s="345" t="s">
        <v>1</v>
      </c>
      <c r="H47" s="355" t="s">
        <v>34</v>
      </c>
      <c r="I47" s="356"/>
      <c r="J47" s="355" t="s">
        <v>35</v>
      </c>
      <c r="K47" s="356"/>
      <c r="L47" s="357" t="s">
        <v>36</v>
      </c>
      <c r="M47" s="358"/>
      <c r="N47" s="346" t="s">
        <v>39</v>
      </c>
      <c r="O47" s="355" t="s">
        <v>38</v>
      </c>
      <c r="P47" s="356"/>
      <c r="Q47" s="346" t="s">
        <v>37</v>
      </c>
      <c r="R47" s="352" t="s">
        <v>40</v>
      </c>
      <c r="S47" s="353" t="s">
        <v>41</v>
      </c>
      <c r="T47" s="353" t="s">
        <v>42</v>
      </c>
      <c r="U47" s="354" t="s">
        <v>43</v>
      </c>
      <c r="V47" s="354"/>
      <c r="W47" s="347" t="s">
        <v>46</v>
      </c>
      <c r="X47" s="347" t="s">
        <v>47</v>
      </c>
      <c r="Y47" s="347" t="s">
        <v>48</v>
      </c>
      <c r="Z47" s="347" t="s">
        <v>49</v>
      </c>
      <c r="AA47" s="347" t="s">
        <v>50</v>
      </c>
      <c r="AB47" s="347" t="s">
        <v>51</v>
      </c>
      <c r="AC47" s="348" t="s">
        <v>52</v>
      </c>
    </row>
    <row r="48" spans="1:47" ht="48" thickBot="1">
      <c r="A48" s="399"/>
      <c r="B48" s="400"/>
      <c r="C48" s="329"/>
      <c r="D48" s="329"/>
      <c r="E48" s="336"/>
      <c r="F48" s="344"/>
      <c r="G48" s="345"/>
      <c r="H48" s="288" t="s">
        <v>17</v>
      </c>
      <c r="I48" s="288" t="s">
        <v>1</v>
      </c>
      <c r="J48" s="288" t="s">
        <v>17</v>
      </c>
      <c r="K48" s="288" t="s">
        <v>1</v>
      </c>
      <c r="L48" s="288" t="s">
        <v>17</v>
      </c>
      <c r="M48" s="288" t="s">
        <v>1</v>
      </c>
      <c r="N48" s="346"/>
      <c r="O48" s="288" t="s">
        <v>17</v>
      </c>
      <c r="P48" s="288" t="s">
        <v>1</v>
      </c>
      <c r="Q48" s="346"/>
      <c r="R48" s="352"/>
      <c r="S48" s="353"/>
      <c r="T48" s="353"/>
      <c r="U48" s="303" t="s">
        <v>44</v>
      </c>
      <c r="V48" s="304" t="s">
        <v>45</v>
      </c>
      <c r="W48" s="347"/>
      <c r="X48" s="347"/>
      <c r="Y48" s="347"/>
      <c r="Z48" s="347"/>
      <c r="AA48" s="347"/>
      <c r="AB48" s="347"/>
      <c r="AC48" s="348"/>
    </row>
    <row r="49" spans="1:47" ht="15" thickBot="1">
      <c r="A49" s="81">
        <v>1</v>
      </c>
      <c r="B49" s="82"/>
      <c r="C49" s="394">
        <v>2</v>
      </c>
      <c r="D49" s="394"/>
      <c r="E49" s="83"/>
      <c r="F49" s="81">
        <v>3</v>
      </c>
      <c r="G49" s="83">
        <v>4</v>
      </c>
      <c r="H49" s="81">
        <v>5</v>
      </c>
      <c r="I49" s="81"/>
      <c r="J49" s="395">
        <v>7</v>
      </c>
      <c r="K49" s="395"/>
      <c r="L49" s="395"/>
      <c r="M49" s="395"/>
      <c r="N49" s="395"/>
      <c r="O49" s="81">
        <v>9</v>
      </c>
      <c r="P49" s="83"/>
      <c r="Q49" s="83"/>
      <c r="R49" s="83">
        <v>11</v>
      </c>
      <c r="S49" s="83"/>
      <c r="T49" s="83"/>
      <c r="U49" s="396">
        <v>13</v>
      </c>
      <c r="V49" s="396"/>
      <c r="W49" s="397">
        <v>14</v>
      </c>
      <c r="X49" s="397"/>
      <c r="Y49" s="81">
        <v>15</v>
      </c>
      <c r="Z49" s="396">
        <v>16</v>
      </c>
      <c r="AA49" s="396"/>
      <c r="AB49" s="81">
        <v>17</v>
      </c>
      <c r="AC49" s="81">
        <v>18</v>
      </c>
    </row>
    <row r="50" spans="1:47" ht="22.5" customHeight="1" thickBot="1">
      <c r="A50" s="421" t="s">
        <v>56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ht="32.25" customHeight="1" thickBot="1">
      <c r="A51" s="21"/>
      <c r="B51" s="22"/>
      <c r="C51" s="362" t="s">
        <v>19</v>
      </c>
      <c r="D51" s="363"/>
      <c r="E51" s="23" t="s">
        <v>29</v>
      </c>
      <c r="F51" s="24">
        <v>20</v>
      </c>
      <c r="G51" s="24">
        <v>0</v>
      </c>
      <c r="H51" s="24">
        <v>0</v>
      </c>
      <c r="I51" s="24"/>
      <c r="J51" s="24">
        <v>20</v>
      </c>
      <c r="K51" s="24"/>
      <c r="L51" s="24"/>
      <c r="M51" s="24"/>
      <c r="N51" s="24" t="s">
        <v>2</v>
      </c>
      <c r="O51" s="24" t="s">
        <v>2</v>
      </c>
      <c r="P51" s="24"/>
      <c r="Q51" s="24"/>
      <c r="R51" s="24" t="s">
        <v>2</v>
      </c>
      <c r="S51" s="24"/>
      <c r="T51" s="25">
        <v>0</v>
      </c>
      <c r="U51" s="26"/>
      <c r="V51" s="302" t="s">
        <v>91</v>
      </c>
      <c r="W51" s="27"/>
      <c r="X51" s="27"/>
      <c r="Y51" s="27" t="s">
        <v>2</v>
      </c>
      <c r="Z51" s="27" t="s">
        <v>2</v>
      </c>
      <c r="AA51" s="27"/>
      <c r="AB51" s="27" t="s">
        <v>2</v>
      </c>
      <c r="AC51" s="27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1:47" ht="31.5" customHeight="1" thickBot="1">
      <c r="A52" s="422" t="s">
        <v>182</v>
      </c>
      <c r="B52" s="422"/>
      <c r="C52" s="422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22"/>
      <c r="R52" s="422"/>
      <c r="S52" s="422"/>
      <c r="T52" s="422"/>
      <c r="U52" s="422"/>
      <c r="V52" s="422"/>
      <c r="W52" s="422"/>
      <c r="X52" s="422"/>
      <c r="Y52" s="422"/>
      <c r="Z52" s="422"/>
      <c r="AA52" s="422"/>
      <c r="AB52" s="422"/>
      <c r="AC52" s="42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1:47" ht="28.5" customHeight="1" thickBot="1">
      <c r="A53" s="84"/>
      <c r="B53" s="85"/>
      <c r="C53" s="359" t="s">
        <v>22</v>
      </c>
      <c r="D53" s="359"/>
      <c r="E53" s="29" t="s">
        <v>27</v>
      </c>
      <c r="F53" s="87">
        <f t="shared" ref="F53:F58" si="9">SUM(H53,J53,O53,R53,W53,Z53)</f>
        <v>45</v>
      </c>
      <c r="G53" s="295">
        <f>SUM(T53,Y53,AB53)</f>
        <v>1.5</v>
      </c>
      <c r="H53" s="87">
        <v>15</v>
      </c>
      <c r="I53" s="87">
        <v>1</v>
      </c>
      <c r="J53" s="87"/>
      <c r="K53" s="87"/>
      <c r="L53" s="87"/>
      <c r="M53" s="87"/>
      <c r="N53" s="87"/>
      <c r="O53" s="87">
        <v>10</v>
      </c>
      <c r="P53" s="87">
        <v>0.5</v>
      </c>
      <c r="Q53" s="87">
        <v>25</v>
      </c>
      <c r="R53" s="87">
        <v>20</v>
      </c>
      <c r="S53" s="30">
        <f t="shared" ref="S53:S58" si="10">SUM(H53,J53,L53,O53,R53)</f>
        <v>45</v>
      </c>
      <c r="T53" s="89">
        <v>1.5</v>
      </c>
      <c r="U53" s="92"/>
      <c r="V53" s="90" t="s">
        <v>90</v>
      </c>
      <c r="W53" s="87"/>
      <c r="X53" s="84"/>
      <c r="Y53" s="91"/>
      <c r="Z53" s="84"/>
      <c r="AA53" s="84"/>
      <c r="AB53" s="91"/>
      <c r="AC53" s="84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1:47" ht="34.5" customHeight="1" thickTop="1" thickBot="1">
      <c r="A54" s="84"/>
      <c r="B54" s="85"/>
      <c r="C54" s="423" t="s">
        <v>75</v>
      </c>
      <c r="D54" s="419"/>
      <c r="E54" s="86" t="s">
        <v>76</v>
      </c>
      <c r="F54" s="87">
        <f t="shared" si="9"/>
        <v>75</v>
      </c>
      <c r="G54" s="295">
        <v>2.5</v>
      </c>
      <c r="H54" s="87">
        <v>25</v>
      </c>
      <c r="I54" s="87">
        <v>1</v>
      </c>
      <c r="J54" s="87">
        <v>10</v>
      </c>
      <c r="K54" s="87">
        <v>0.5</v>
      </c>
      <c r="L54" s="87"/>
      <c r="M54" s="87"/>
      <c r="N54" s="87">
        <v>20</v>
      </c>
      <c r="O54" s="87">
        <v>25</v>
      </c>
      <c r="P54" s="87">
        <v>1</v>
      </c>
      <c r="Q54" s="87">
        <v>25</v>
      </c>
      <c r="R54" s="87">
        <v>15</v>
      </c>
      <c r="S54" s="30">
        <f t="shared" si="10"/>
        <v>75</v>
      </c>
      <c r="T54" s="93">
        <v>2.5</v>
      </c>
      <c r="U54" s="33" t="s">
        <v>120</v>
      </c>
      <c r="V54" s="92"/>
      <c r="W54" s="56" t="s">
        <v>2</v>
      </c>
      <c r="X54" s="85"/>
      <c r="Y54" s="94" t="s">
        <v>4</v>
      </c>
      <c r="Z54" s="85" t="s">
        <v>4</v>
      </c>
      <c r="AA54" s="85"/>
      <c r="AB54" s="94" t="s">
        <v>4</v>
      </c>
      <c r="AC54" s="85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1:47" ht="36" customHeight="1" thickTop="1" thickBot="1">
      <c r="A55" s="28"/>
      <c r="B55" s="28"/>
      <c r="C55" s="334" t="s">
        <v>77</v>
      </c>
      <c r="D55" s="372"/>
      <c r="E55" s="43" t="s">
        <v>105</v>
      </c>
      <c r="F55" s="30">
        <f t="shared" si="9"/>
        <v>20</v>
      </c>
      <c r="G55" s="381">
        <v>2</v>
      </c>
      <c r="H55" s="30">
        <v>10</v>
      </c>
      <c r="I55" s="329">
        <v>1</v>
      </c>
      <c r="J55" s="30"/>
      <c r="K55" s="327">
        <v>0.5</v>
      </c>
      <c r="L55" s="30"/>
      <c r="M55" s="30"/>
      <c r="N55" s="30"/>
      <c r="O55" s="30">
        <v>5</v>
      </c>
      <c r="P55" s="329">
        <v>0.5</v>
      </c>
      <c r="Q55" s="30">
        <v>25</v>
      </c>
      <c r="R55" s="30">
        <v>5</v>
      </c>
      <c r="S55" s="30">
        <f t="shared" si="10"/>
        <v>20</v>
      </c>
      <c r="T55" s="377">
        <v>2</v>
      </c>
      <c r="U55" s="30" t="s">
        <v>2</v>
      </c>
      <c r="V55" s="330" t="s">
        <v>90</v>
      </c>
      <c r="W55" s="30" t="s">
        <v>2</v>
      </c>
      <c r="X55" s="45"/>
      <c r="Y55" s="34" t="s">
        <v>4</v>
      </c>
      <c r="Z55" s="28" t="s">
        <v>2</v>
      </c>
      <c r="AA55" s="28"/>
      <c r="AB55" s="34" t="s">
        <v>4</v>
      </c>
      <c r="AC55" s="28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1:47" ht="34.5" customHeight="1" thickBot="1">
      <c r="A56" s="84"/>
      <c r="B56" s="85"/>
      <c r="C56" s="373"/>
      <c r="D56" s="374"/>
      <c r="E56" s="86" t="s">
        <v>78</v>
      </c>
      <c r="F56" s="87">
        <f t="shared" si="9"/>
        <v>30</v>
      </c>
      <c r="G56" s="382"/>
      <c r="H56" s="87">
        <v>15</v>
      </c>
      <c r="I56" s="379"/>
      <c r="J56" s="87">
        <v>5</v>
      </c>
      <c r="K56" s="328"/>
      <c r="L56" s="87"/>
      <c r="M56" s="87"/>
      <c r="N56" s="87"/>
      <c r="O56" s="87"/>
      <c r="P56" s="328"/>
      <c r="Q56" s="87">
        <v>25</v>
      </c>
      <c r="R56" s="87">
        <v>10</v>
      </c>
      <c r="S56" s="30">
        <f t="shared" si="10"/>
        <v>30</v>
      </c>
      <c r="T56" s="378"/>
      <c r="U56" s="87" t="s">
        <v>2</v>
      </c>
      <c r="V56" s="328"/>
      <c r="W56" s="87"/>
      <c r="X56" s="84"/>
      <c r="Y56" s="91"/>
      <c r="Z56" s="84"/>
      <c r="AA56" s="84"/>
      <c r="AB56" s="91"/>
      <c r="AC56" s="84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ht="24" customHeight="1" thickBot="1">
      <c r="A57" s="403"/>
      <c r="B57" s="419"/>
      <c r="C57" s="420" t="s">
        <v>79</v>
      </c>
      <c r="D57" s="325" t="s">
        <v>80</v>
      </c>
      <c r="E57" s="86" t="s">
        <v>82</v>
      </c>
      <c r="F57" s="87">
        <f t="shared" si="9"/>
        <v>35</v>
      </c>
      <c r="G57" s="295">
        <f>SUM(T57,Y57,AB57)</f>
        <v>1.5</v>
      </c>
      <c r="H57" s="87">
        <v>15</v>
      </c>
      <c r="I57" s="87">
        <v>1</v>
      </c>
      <c r="J57" s="87"/>
      <c r="K57" s="87"/>
      <c r="L57" s="87"/>
      <c r="M57" s="87"/>
      <c r="N57" s="87"/>
      <c r="O57" s="87">
        <v>10</v>
      </c>
      <c r="P57" s="87">
        <v>0.5</v>
      </c>
      <c r="Q57" s="87">
        <v>25</v>
      </c>
      <c r="R57" s="87">
        <v>10</v>
      </c>
      <c r="S57" s="30">
        <f t="shared" si="10"/>
        <v>35</v>
      </c>
      <c r="T57" s="89">
        <v>1.5</v>
      </c>
      <c r="U57" s="87" t="s">
        <v>2</v>
      </c>
      <c r="V57" s="418" t="s">
        <v>90</v>
      </c>
      <c r="W57" s="87"/>
      <c r="X57" s="84"/>
      <c r="Y57" s="91"/>
      <c r="Z57" s="84"/>
      <c r="AA57" s="84"/>
      <c r="AB57" s="91"/>
      <c r="AC57" s="84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  <row r="58" spans="1:47" ht="28.15" customHeight="1" thickBot="1">
      <c r="A58" s="403"/>
      <c r="B58" s="419"/>
      <c r="C58" s="403"/>
      <c r="D58" s="325" t="s">
        <v>81</v>
      </c>
      <c r="E58" s="86" t="s">
        <v>83</v>
      </c>
      <c r="F58" s="87">
        <f t="shared" si="9"/>
        <v>30</v>
      </c>
      <c r="G58" s="295">
        <f>SUM(T58,Y58,AB58)</f>
        <v>1</v>
      </c>
      <c r="H58" s="87">
        <v>10</v>
      </c>
      <c r="I58" s="87">
        <v>0.5</v>
      </c>
      <c r="J58" s="87"/>
      <c r="K58" s="87"/>
      <c r="L58" s="87"/>
      <c r="M58" s="87"/>
      <c r="N58" s="87"/>
      <c r="O58" s="87">
        <v>10</v>
      </c>
      <c r="P58" s="87">
        <v>0.5</v>
      </c>
      <c r="Q58" s="87">
        <v>25</v>
      </c>
      <c r="R58" s="87">
        <v>10</v>
      </c>
      <c r="S58" s="30">
        <f t="shared" si="10"/>
        <v>30</v>
      </c>
      <c r="T58" s="89">
        <v>1</v>
      </c>
      <c r="U58" s="87" t="s">
        <v>2</v>
      </c>
      <c r="V58" s="418"/>
      <c r="W58" s="87"/>
      <c r="X58" s="84"/>
      <c r="Y58" s="91"/>
      <c r="Z58" s="84"/>
      <c r="AA58" s="84"/>
      <c r="AB58" s="91"/>
      <c r="AC58" s="84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</row>
    <row r="59" spans="1:47" ht="27" customHeight="1" thickBot="1">
      <c r="A59" s="406" t="s">
        <v>59</v>
      </c>
      <c r="B59" s="406"/>
      <c r="C59" s="406"/>
      <c r="D59" s="406"/>
      <c r="E59" s="406"/>
      <c r="F59" s="308">
        <f>SUM(H59,J59,L59,O59,R59,W59,Z59)</f>
        <v>235</v>
      </c>
      <c r="G59" s="95">
        <f t="shared" ref="G59:M59" si="11">SUM(G53:G58)</f>
        <v>8.5</v>
      </c>
      <c r="H59" s="95">
        <f t="shared" si="11"/>
        <v>90</v>
      </c>
      <c r="I59" s="95">
        <f t="shared" si="11"/>
        <v>4.5</v>
      </c>
      <c r="J59" s="95">
        <f t="shared" si="11"/>
        <v>15</v>
      </c>
      <c r="K59" s="95">
        <f t="shared" si="11"/>
        <v>1</v>
      </c>
      <c r="L59" s="95">
        <f t="shared" si="11"/>
        <v>0</v>
      </c>
      <c r="M59" s="95">
        <f t="shared" si="11"/>
        <v>0</v>
      </c>
      <c r="N59" s="296"/>
      <c r="O59" s="95">
        <f>SUM(O53:O58)</f>
        <v>60</v>
      </c>
      <c r="P59" s="95">
        <f>SUM(P53:P58)</f>
        <v>3</v>
      </c>
      <c r="Q59" s="296"/>
      <c r="R59" s="95">
        <f>SUM(R53:R58)</f>
        <v>70</v>
      </c>
      <c r="S59" s="95">
        <f>H59+J59+O59+R59</f>
        <v>235</v>
      </c>
      <c r="T59" s="95">
        <f>SUM(T53:T58)</f>
        <v>8.5</v>
      </c>
      <c r="U59" s="95"/>
      <c r="V59" s="95"/>
      <c r="W59" s="95">
        <f>SUM(W53:W58)</f>
        <v>0</v>
      </c>
      <c r="X59" s="296"/>
      <c r="Y59" s="95">
        <f>SUM(Y53:Y58)</f>
        <v>0</v>
      </c>
      <c r="Z59" s="95"/>
      <c r="AA59" s="296"/>
      <c r="AB59" s="95">
        <f>SUM(AB53:AB58)</f>
        <v>0</v>
      </c>
      <c r="AC59" s="96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</row>
    <row r="60" spans="1:47" ht="24.6" customHeight="1" thickBot="1">
      <c r="A60" s="405" t="s">
        <v>185</v>
      </c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5"/>
      <c r="Q60" s="405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5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</row>
    <row r="61" spans="1:47" ht="28.15" customHeight="1" thickBot="1">
      <c r="A61" s="84"/>
      <c r="B61" s="84"/>
      <c r="C61" s="416" t="s">
        <v>84</v>
      </c>
      <c r="D61" s="416"/>
      <c r="E61" s="86" t="s">
        <v>85</v>
      </c>
      <c r="F61" s="87">
        <f>SUM(H61,J61,O61,R61,W61,Z61)</f>
        <v>30</v>
      </c>
      <c r="G61" s="295">
        <f>SUM(T61,Y61,AB61)</f>
        <v>1</v>
      </c>
      <c r="H61" s="87"/>
      <c r="I61" s="87"/>
      <c r="J61" s="87">
        <v>30</v>
      </c>
      <c r="K61" s="87">
        <v>1</v>
      </c>
      <c r="L61" s="87"/>
      <c r="M61" s="87"/>
      <c r="N61" s="87">
        <v>20</v>
      </c>
      <c r="O61" s="87"/>
      <c r="P61" s="87"/>
      <c r="Q61" s="87"/>
      <c r="R61" s="87"/>
      <c r="S61" s="30">
        <f t="shared" ref="S61" si="12">SUM(H61,J61,L61,O61,R61)</f>
        <v>30</v>
      </c>
      <c r="T61" s="89">
        <v>1</v>
      </c>
      <c r="U61" s="87" t="s">
        <v>2</v>
      </c>
      <c r="V61" s="301" t="s">
        <v>91</v>
      </c>
      <c r="W61" s="87"/>
      <c r="X61" s="87"/>
      <c r="Y61" s="97"/>
      <c r="Z61" s="84"/>
      <c r="AA61" s="84"/>
      <c r="AB61" s="91"/>
      <c r="AC61" s="84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</row>
    <row r="62" spans="1:47" ht="30" customHeight="1" thickBot="1">
      <c r="A62" s="406" t="s">
        <v>59</v>
      </c>
      <c r="B62" s="406"/>
      <c r="C62" s="406"/>
      <c r="D62" s="406"/>
      <c r="E62" s="406"/>
      <c r="F62" s="308">
        <f>SUM(H62,J62,L62,O62,R62,W62,Z62)</f>
        <v>30</v>
      </c>
      <c r="G62" s="95">
        <f>SUM(G61:G61)</f>
        <v>1</v>
      </c>
      <c r="H62" s="95">
        <f>SUM(H61:H61)</f>
        <v>0</v>
      </c>
      <c r="I62" s="95">
        <f>SUM(I61:I61)</f>
        <v>0</v>
      </c>
      <c r="J62" s="95">
        <f>SUM(J61:J61)</f>
        <v>30</v>
      </c>
      <c r="K62" s="95">
        <f>SUM(K61:K61)</f>
        <v>1</v>
      </c>
      <c r="L62" s="95">
        <f>SUM(L61)</f>
        <v>0</v>
      </c>
      <c r="M62" s="95">
        <f>SUM(M61:M61)</f>
        <v>0</v>
      </c>
      <c r="N62" s="296"/>
      <c r="O62" s="95">
        <f>SUM(O61:O61)</f>
        <v>0</v>
      </c>
      <c r="P62" s="95">
        <f>SUM(P61:P61)</f>
        <v>0</v>
      </c>
      <c r="Q62" s="296"/>
      <c r="R62" s="95">
        <f>SUM(R61:R61)</f>
        <v>0</v>
      </c>
      <c r="S62" s="95">
        <f>H62+J62+O62+R62</f>
        <v>30</v>
      </c>
      <c r="T62" s="95">
        <f>SUM(T61:T61)</f>
        <v>1</v>
      </c>
      <c r="U62" s="95"/>
      <c r="V62" s="95"/>
      <c r="W62" s="95">
        <f>SUM(W61:W61)</f>
        <v>0</v>
      </c>
      <c r="X62" s="296"/>
      <c r="Y62" s="95">
        <f>SUM(Y61:Y61)</f>
        <v>0</v>
      </c>
      <c r="Z62" s="95"/>
      <c r="AA62" s="296"/>
      <c r="AB62" s="95">
        <f>SUM(AB61:AB61)</f>
        <v>0</v>
      </c>
      <c r="AC62" s="95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</row>
    <row r="63" spans="1:47" ht="30" customHeight="1" thickBot="1">
      <c r="A63" s="417" t="s">
        <v>191</v>
      </c>
      <c r="B63" s="417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</row>
    <row r="64" spans="1:47" ht="39.75" customHeight="1" thickBot="1">
      <c r="A64" s="403"/>
      <c r="B64" s="403"/>
      <c r="C64" s="404" t="s">
        <v>94</v>
      </c>
      <c r="D64" s="404"/>
      <c r="E64" s="86" t="s">
        <v>97</v>
      </c>
      <c r="F64" s="268">
        <f>SUM(H64,J64,L64,O64,R64,W64,Z64)</f>
        <v>35</v>
      </c>
      <c r="G64" s="265">
        <f>SUM(T64,Y64,AB64)</f>
        <v>1.5</v>
      </c>
      <c r="H64" s="87">
        <v>10</v>
      </c>
      <c r="I64" s="87">
        <v>0.5</v>
      </c>
      <c r="J64" s="268">
        <v>20</v>
      </c>
      <c r="K64" s="268">
        <v>1</v>
      </c>
      <c r="L64" s="87"/>
      <c r="M64" s="87"/>
      <c r="N64" s="279">
        <v>8</v>
      </c>
      <c r="O64" s="87"/>
      <c r="P64" s="87"/>
      <c r="Q64" s="87"/>
      <c r="R64" s="87">
        <v>5</v>
      </c>
      <c r="S64" s="30">
        <f t="shared" ref="S64:S69" si="13">SUM(H64,J64,L64,O64,R64)</f>
        <v>35</v>
      </c>
      <c r="T64" s="89">
        <v>1.5</v>
      </c>
      <c r="U64" s="87"/>
      <c r="V64" s="418" t="s">
        <v>90</v>
      </c>
      <c r="W64" s="87"/>
      <c r="X64" s="87"/>
      <c r="Y64" s="97"/>
      <c r="Z64" s="87"/>
      <c r="AA64" s="87"/>
      <c r="AB64" s="91"/>
      <c r="AC64" s="84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</row>
    <row r="65" spans="1:47" ht="32.25" customHeight="1" thickBot="1">
      <c r="A65" s="403"/>
      <c r="B65" s="403"/>
      <c r="C65" s="404"/>
      <c r="D65" s="404"/>
      <c r="E65" s="86" t="s">
        <v>98</v>
      </c>
      <c r="F65" s="268">
        <f>SUM(H65,J65,L65,O65,R65,W65,Z65)</f>
        <v>30</v>
      </c>
      <c r="G65" s="265">
        <f t="shared" ref="G65:G69" si="14">SUM(T65,Y65,AB65)</f>
        <v>1</v>
      </c>
      <c r="H65" s="87"/>
      <c r="I65" s="87"/>
      <c r="J65" s="268">
        <v>20</v>
      </c>
      <c r="K65" s="268">
        <v>1</v>
      </c>
      <c r="L65" s="87"/>
      <c r="M65" s="87"/>
      <c r="N65" s="279">
        <v>8</v>
      </c>
      <c r="O65" s="87"/>
      <c r="P65" s="87"/>
      <c r="Q65" s="87"/>
      <c r="R65" s="87">
        <v>10</v>
      </c>
      <c r="S65" s="30">
        <f t="shared" si="13"/>
        <v>30</v>
      </c>
      <c r="T65" s="89">
        <v>1</v>
      </c>
      <c r="U65" s="87"/>
      <c r="V65" s="418"/>
      <c r="W65" s="87" t="s">
        <v>4</v>
      </c>
      <c r="X65" s="87"/>
      <c r="Y65" s="97"/>
      <c r="Z65" s="87" t="s">
        <v>4</v>
      </c>
      <c r="AA65" s="87"/>
      <c r="AB65" s="91" t="s">
        <v>4</v>
      </c>
      <c r="AC65" s="84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</row>
    <row r="66" spans="1:47" ht="20.25" hidden="1" customHeight="1">
      <c r="A66" s="84">
        <v>22</v>
      </c>
      <c r="B66" s="84" t="s">
        <v>6</v>
      </c>
      <c r="C66" s="403" t="s">
        <v>7</v>
      </c>
      <c r="D66" s="403"/>
      <c r="E66" s="86" t="s">
        <v>8</v>
      </c>
      <c r="F66" s="269">
        <f>SUM(H66,J66,O66,R66,W66,Z66)</f>
        <v>50</v>
      </c>
      <c r="G66" s="265">
        <f t="shared" si="14"/>
        <v>2</v>
      </c>
      <c r="H66" s="56">
        <v>15</v>
      </c>
      <c r="I66" s="56"/>
      <c r="J66" s="269" t="s">
        <v>4</v>
      </c>
      <c r="K66" s="269"/>
      <c r="L66" s="56"/>
      <c r="M66" s="56"/>
      <c r="N66" s="269"/>
      <c r="O66" s="56">
        <v>5</v>
      </c>
      <c r="P66" s="56"/>
      <c r="Q66" s="56">
        <v>25</v>
      </c>
      <c r="R66" s="56">
        <v>10</v>
      </c>
      <c r="S66" s="30">
        <f t="shared" si="13"/>
        <v>30</v>
      </c>
      <c r="T66" s="93">
        <v>1</v>
      </c>
      <c r="U66" s="57" t="s">
        <v>4</v>
      </c>
      <c r="V66" s="90" t="s">
        <v>9</v>
      </c>
      <c r="W66" s="56">
        <v>20</v>
      </c>
      <c r="X66" s="56">
        <v>5</v>
      </c>
      <c r="Y66" s="98">
        <v>1</v>
      </c>
      <c r="Z66" s="56" t="s">
        <v>2</v>
      </c>
      <c r="AA66" s="56"/>
      <c r="AB66" s="94" t="s">
        <v>4</v>
      </c>
      <c r="AC66" s="99" t="s">
        <v>9</v>
      </c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</row>
    <row r="67" spans="1:47" ht="45" hidden="1" customHeight="1">
      <c r="A67" s="84" t="s">
        <v>10</v>
      </c>
      <c r="B67" s="85" t="s">
        <v>11</v>
      </c>
      <c r="C67" s="404"/>
      <c r="D67" s="404"/>
      <c r="E67" s="86"/>
      <c r="F67" s="270"/>
      <c r="G67" s="265">
        <f t="shared" si="14"/>
        <v>8</v>
      </c>
      <c r="H67" s="87"/>
      <c r="I67" s="87"/>
      <c r="J67" s="270"/>
      <c r="K67" s="270"/>
      <c r="L67" s="87"/>
      <c r="M67" s="87"/>
      <c r="N67" s="270"/>
      <c r="O67" s="87"/>
      <c r="P67" s="87"/>
      <c r="Q67" s="87"/>
      <c r="R67" s="87"/>
      <c r="S67" s="30">
        <f t="shared" si="13"/>
        <v>0</v>
      </c>
      <c r="T67" s="89">
        <v>3.5</v>
      </c>
      <c r="U67" s="89" t="s">
        <v>3</v>
      </c>
      <c r="V67" s="87" t="s">
        <v>2</v>
      </c>
      <c r="W67" s="87">
        <v>80</v>
      </c>
      <c r="X67" s="100">
        <v>5</v>
      </c>
      <c r="Y67" s="97">
        <v>2.5</v>
      </c>
      <c r="Z67" s="87">
        <v>40</v>
      </c>
      <c r="AA67" s="87">
        <v>5</v>
      </c>
      <c r="AB67" s="101">
        <v>2</v>
      </c>
      <c r="AC67" s="101" t="s">
        <v>5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</row>
    <row r="68" spans="1:47" ht="31.5" customHeight="1" thickBot="1">
      <c r="A68" s="84"/>
      <c r="B68" s="85"/>
      <c r="C68" s="405" t="s">
        <v>95</v>
      </c>
      <c r="D68" s="405"/>
      <c r="E68" s="86" t="s">
        <v>99</v>
      </c>
      <c r="F68" s="268">
        <f>SUM(H68,J68,L68,O68,R68,W68,Z68)</f>
        <v>55</v>
      </c>
      <c r="G68" s="265">
        <f t="shared" si="14"/>
        <v>2</v>
      </c>
      <c r="H68" s="87">
        <v>15</v>
      </c>
      <c r="I68" s="87">
        <v>0.5</v>
      </c>
      <c r="J68" s="270"/>
      <c r="K68" s="270"/>
      <c r="L68" s="87"/>
      <c r="M68" s="87"/>
      <c r="N68" s="270"/>
      <c r="O68" s="87">
        <v>5</v>
      </c>
      <c r="P68" s="87">
        <v>0.5</v>
      </c>
      <c r="Q68" s="87">
        <v>25</v>
      </c>
      <c r="R68" s="268">
        <v>15</v>
      </c>
      <c r="S68" s="30">
        <f t="shared" si="13"/>
        <v>35</v>
      </c>
      <c r="T68" s="89">
        <v>1</v>
      </c>
      <c r="U68" s="92"/>
      <c r="V68" s="90" t="s">
        <v>90</v>
      </c>
      <c r="W68" s="87">
        <v>20</v>
      </c>
      <c r="X68" s="280">
        <v>8</v>
      </c>
      <c r="Y68" s="97">
        <v>1</v>
      </c>
      <c r="Z68" s="87"/>
      <c r="AA68" s="87"/>
      <c r="AB68" s="101"/>
      <c r="AC68" s="101" t="s">
        <v>90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</row>
    <row r="69" spans="1:47" ht="31.5" customHeight="1" thickTop="1" thickBot="1">
      <c r="A69" s="84"/>
      <c r="B69" s="85"/>
      <c r="C69" s="405" t="s">
        <v>96</v>
      </c>
      <c r="D69" s="405"/>
      <c r="E69" s="86" t="s">
        <v>100</v>
      </c>
      <c r="F69" s="268">
        <f>SUM(H69,J69,L69,O69,R69,W69,Z69)</f>
        <v>200</v>
      </c>
      <c r="G69" s="265">
        <f t="shared" si="14"/>
        <v>7</v>
      </c>
      <c r="H69" s="87"/>
      <c r="I69" s="87"/>
      <c r="J69" s="271">
        <v>70</v>
      </c>
      <c r="K69" s="271">
        <v>2.5</v>
      </c>
      <c r="L69" s="87"/>
      <c r="M69" s="87"/>
      <c r="N69" s="279">
        <v>8</v>
      </c>
      <c r="O69" s="87"/>
      <c r="P69" s="87"/>
      <c r="Q69" s="87"/>
      <c r="R69" s="87">
        <v>10</v>
      </c>
      <c r="S69" s="30">
        <f t="shared" si="13"/>
        <v>80</v>
      </c>
      <c r="T69" s="89">
        <v>2.5</v>
      </c>
      <c r="U69" s="33" t="s">
        <v>120</v>
      </c>
      <c r="V69" s="87"/>
      <c r="W69" s="87">
        <v>80</v>
      </c>
      <c r="X69" s="281">
        <v>8</v>
      </c>
      <c r="Y69" s="97">
        <v>2.5</v>
      </c>
      <c r="Z69" s="87">
        <v>40</v>
      </c>
      <c r="AA69" s="279">
        <v>8</v>
      </c>
      <c r="AB69" s="101">
        <v>2</v>
      </c>
      <c r="AC69" s="101" t="s">
        <v>90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</row>
    <row r="70" spans="1:47" ht="33.6" customHeight="1" thickBot="1">
      <c r="A70" s="406" t="s">
        <v>59</v>
      </c>
      <c r="B70" s="406"/>
      <c r="C70" s="406"/>
      <c r="D70" s="406"/>
      <c r="E70" s="406"/>
      <c r="F70" s="308">
        <f>SUM(H70,J70,L70,O70,R70,W70,Z70)</f>
        <v>320</v>
      </c>
      <c r="G70" s="309">
        <f>SUM(T70,Y70,AB70)</f>
        <v>11.5</v>
      </c>
      <c r="H70" s="95">
        <f>H64+H65+H68+H69</f>
        <v>25</v>
      </c>
      <c r="I70" s="95">
        <f>I64+I65+I68+I69</f>
        <v>1</v>
      </c>
      <c r="J70" s="95">
        <f>J64+J65+J68+J69</f>
        <v>110</v>
      </c>
      <c r="K70" s="95">
        <f>K64+K65+K68+K69</f>
        <v>4.5</v>
      </c>
      <c r="L70" s="95">
        <f>SUM(L64:L69)</f>
        <v>0</v>
      </c>
      <c r="M70" s="95">
        <f>SUM(M64:M69)</f>
        <v>0</v>
      </c>
      <c r="N70" s="296"/>
      <c r="O70" s="95">
        <f>O64+O65+O68+O69</f>
        <v>5</v>
      </c>
      <c r="P70" s="95">
        <f>P64+P65+P68+P69</f>
        <v>0.5</v>
      </c>
      <c r="Q70" s="296"/>
      <c r="R70" s="95">
        <f>R64+R65+R68+R69</f>
        <v>40</v>
      </c>
      <c r="S70" s="95">
        <f>H70+J70+O70+R70</f>
        <v>180</v>
      </c>
      <c r="T70" s="95">
        <f>T64+T65+T68+T69</f>
        <v>6</v>
      </c>
      <c r="U70" s="95"/>
      <c r="V70" s="95"/>
      <c r="W70" s="95">
        <f>W68+W69</f>
        <v>100</v>
      </c>
      <c r="X70" s="296"/>
      <c r="Y70" s="95">
        <f>Y67+Y68</f>
        <v>3.5</v>
      </c>
      <c r="Z70" s="95">
        <f>SUM(Z64:Z67)</f>
        <v>40</v>
      </c>
      <c r="AA70" s="296"/>
      <c r="AB70" s="95">
        <f>SUM(AB64:AB67)</f>
        <v>2</v>
      </c>
      <c r="AC70" s="95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</row>
    <row r="71" spans="1:47" ht="34.5" customHeight="1" thickBot="1">
      <c r="A71" s="404" t="s">
        <v>190</v>
      </c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4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4"/>
      <c r="AC71" s="404"/>
    </row>
    <row r="72" spans="1:47" ht="37.5" customHeight="1" thickBot="1">
      <c r="A72" s="84"/>
      <c r="B72" s="84"/>
      <c r="C72" s="404" t="s">
        <v>101</v>
      </c>
      <c r="D72" s="404"/>
      <c r="E72" s="86" t="s">
        <v>103</v>
      </c>
      <c r="F72" s="268">
        <f>SUM(H72,J72,L72,O72,R72,W72,Z72)</f>
        <v>275</v>
      </c>
      <c r="G72" s="265">
        <f>SUM(T72,Y72,AB72)</f>
        <v>9.5</v>
      </c>
      <c r="H72" s="87">
        <v>5</v>
      </c>
      <c r="I72" s="87">
        <v>0.5</v>
      </c>
      <c r="J72" s="271">
        <v>90</v>
      </c>
      <c r="K72" s="271">
        <v>2.5</v>
      </c>
      <c r="L72" s="271">
        <v>10</v>
      </c>
      <c r="M72" s="271">
        <v>0.5</v>
      </c>
      <c r="N72" s="279">
        <v>8</v>
      </c>
      <c r="O72" s="87"/>
      <c r="P72" s="87"/>
      <c r="Q72" s="87"/>
      <c r="R72" s="87">
        <v>10</v>
      </c>
      <c r="S72" s="30">
        <f t="shared" ref="S72:S73" si="15">SUM(H72,J72,L72,O72,R72)</f>
        <v>115</v>
      </c>
      <c r="T72" s="89">
        <v>4</v>
      </c>
      <c r="U72" s="87" t="s">
        <v>2</v>
      </c>
      <c r="V72" s="301" t="s">
        <v>91</v>
      </c>
      <c r="W72" s="87">
        <v>160</v>
      </c>
      <c r="X72" s="279">
        <v>4</v>
      </c>
      <c r="Y72" s="97">
        <v>5.5</v>
      </c>
      <c r="Z72" s="87"/>
      <c r="AA72" s="87"/>
      <c r="AB72" s="102" t="s">
        <v>4</v>
      </c>
      <c r="AC72" s="101" t="s">
        <v>90</v>
      </c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</row>
    <row r="73" spans="1:47" ht="71.25" customHeight="1" thickBot="1">
      <c r="A73" s="28"/>
      <c r="B73" s="103"/>
      <c r="C73" s="407" t="s">
        <v>102</v>
      </c>
      <c r="D73" s="407"/>
      <c r="E73" s="104" t="s">
        <v>104</v>
      </c>
      <c r="F73" s="268">
        <f>SUM(H73,J73,L73,O73,R73,W73,Z73)</f>
        <v>15</v>
      </c>
      <c r="G73" s="265">
        <f>SUM(T73,Y73,AB73)</f>
        <v>0.5</v>
      </c>
      <c r="H73" s="30"/>
      <c r="I73" s="30"/>
      <c r="J73" s="264"/>
      <c r="K73" s="264"/>
      <c r="L73" s="263">
        <v>15</v>
      </c>
      <c r="M73" s="263">
        <v>0.5</v>
      </c>
      <c r="N73" s="277">
        <v>8</v>
      </c>
      <c r="O73" s="30"/>
      <c r="P73" s="30"/>
      <c r="Q73" s="30"/>
      <c r="R73" s="49"/>
      <c r="S73" s="30">
        <f t="shared" si="15"/>
        <v>15</v>
      </c>
      <c r="T73" s="32">
        <v>0.5</v>
      </c>
      <c r="U73" s="30" t="s">
        <v>4</v>
      </c>
      <c r="V73" s="300" t="s">
        <v>91</v>
      </c>
      <c r="W73" s="30"/>
      <c r="X73" s="67"/>
      <c r="Y73" s="65"/>
      <c r="Z73" s="30"/>
      <c r="AA73" s="30"/>
      <c r="AB73" s="65" t="s">
        <v>4</v>
      </c>
      <c r="AC73" s="30" t="s">
        <v>4</v>
      </c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</row>
    <row r="74" spans="1:47" ht="27.75" customHeight="1" thickBot="1">
      <c r="A74" s="408" t="s">
        <v>59</v>
      </c>
      <c r="B74" s="408"/>
      <c r="C74" s="408"/>
      <c r="D74" s="408"/>
      <c r="E74" s="408"/>
      <c r="F74" s="308">
        <f>SUM(H74,J74,L74,O74,R74,W74,Z74)</f>
        <v>290</v>
      </c>
      <c r="G74" s="105">
        <f t="shared" ref="G74:M74" si="16">SUM(G72:G73)</f>
        <v>10</v>
      </c>
      <c r="H74" s="105">
        <f t="shared" si="16"/>
        <v>5</v>
      </c>
      <c r="I74" s="105">
        <f t="shared" si="16"/>
        <v>0.5</v>
      </c>
      <c r="J74" s="105">
        <f t="shared" si="16"/>
        <v>90</v>
      </c>
      <c r="K74" s="105">
        <f t="shared" si="16"/>
        <v>2.5</v>
      </c>
      <c r="L74" s="105">
        <f t="shared" si="16"/>
        <v>25</v>
      </c>
      <c r="M74" s="105">
        <f t="shared" si="16"/>
        <v>1</v>
      </c>
      <c r="N74" s="297"/>
      <c r="O74" s="105">
        <f>SUM(O72:O73)</f>
        <v>0</v>
      </c>
      <c r="P74" s="105">
        <f>SUM(P72:P73)</f>
        <v>0</v>
      </c>
      <c r="Q74" s="297"/>
      <c r="R74" s="105">
        <f>SUM(R72:R73)</f>
        <v>10</v>
      </c>
      <c r="S74" s="105">
        <f>SUM(H74,J74,L74,O74,R74)</f>
        <v>130</v>
      </c>
      <c r="T74" s="105">
        <f>SUM(T72:T73)</f>
        <v>4.5</v>
      </c>
      <c r="U74" s="105"/>
      <c r="V74" s="105"/>
      <c r="W74" s="105">
        <f>SUM(W72:W73)</f>
        <v>160</v>
      </c>
      <c r="X74" s="297"/>
      <c r="Y74" s="105">
        <f>SUM(Y72:Y73)</f>
        <v>5.5</v>
      </c>
      <c r="Z74" s="105">
        <f>SUM(Z72:Z73)</f>
        <v>0</v>
      </c>
      <c r="AA74" s="297"/>
      <c r="AB74" s="105">
        <f>SUM(AB72:AB73)</f>
        <v>0</v>
      </c>
      <c r="AC74" s="106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</row>
    <row r="75" spans="1:47" ht="32.25" customHeight="1" thickBot="1">
      <c r="A75" s="410"/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410"/>
      <c r="W75" s="410"/>
      <c r="X75" s="410"/>
      <c r="Y75" s="410"/>
      <c r="Z75" s="410"/>
      <c r="AA75" s="410"/>
      <c r="AB75" s="410"/>
      <c r="AC75" s="410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</row>
    <row r="76" spans="1:47" ht="31.5" customHeight="1" thickBot="1">
      <c r="A76" s="411" t="s">
        <v>86</v>
      </c>
      <c r="B76" s="411"/>
      <c r="C76" s="411"/>
      <c r="D76" s="411"/>
      <c r="E76" s="411"/>
      <c r="F76" s="107">
        <f>SUM(F59,F62,F70,F74)</f>
        <v>875</v>
      </c>
      <c r="G76" s="324">
        <v>31.5</v>
      </c>
      <c r="H76" s="109">
        <f>SUM(H59,H62,H70,H74)</f>
        <v>120</v>
      </c>
      <c r="I76" s="109"/>
      <c r="J76" s="110">
        <f>SUM(J59,J62,J70,J74)</f>
        <v>245</v>
      </c>
      <c r="K76" s="111"/>
      <c r="L76" s="111">
        <f>SUM(L59,L62,L70,L74)</f>
        <v>25</v>
      </c>
      <c r="M76" s="111"/>
      <c r="N76" s="112"/>
      <c r="O76" s="113">
        <f>O59+O62+O70+O74</f>
        <v>65</v>
      </c>
      <c r="P76" s="113"/>
      <c r="Q76" s="114"/>
      <c r="R76" s="115">
        <f>SUM(R59,R62,R70,R74)</f>
        <v>120</v>
      </c>
      <c r="S76" s="108">
        <f>S59+S62+S70+S74</f>
        <v>575</v>
      </c>
      <c r="T76" s="116">
        <f>SUM(T59,T62,T70,T74)</f>
        <v>20</v>
      </c>
      <c r="U76" s="116"/>
      <c r="V76" s="115"/>
      <c r="W76" s="115">
        <f>SUM(W59,W62,W70,W74)</f>
        <v>260</v>
      </c>
      <c r="X76" s="115"/>
      <c r="Y76" s="115">
        <f>SUM(Y59,Y62,Y70,Y74)</f>
        <v>9</v>
      </c>
      <c r="Z76" s="115">
        <f>SUM(Z59,Z62,Z70,Z74)</f>
        <v>40</v>
      </c>
      <c r="AA76" s="115"/>
      <c r="AB76" s="115">
        <f>SUM(AB59,AB62,AB70,AB74)</f>
        <v>2</v>
      </c>
      <c r="AC76" s="117"/>
    </row>
    <row r="77" spans="1:47" ht="23.65" customHeight="1" thickBot="1">
      <c r="A77" s="390" t="s">
        <v>87</v>
      </c>
      <c r="B77" s="390"/>
      <c r="C77" s="390"/>
      <c r="D77" s="390"/>
      <c r="E77" s="390"/>
      <c r="F77" s="70">
        <f>SUM(F51,F59,F62,F70,F74)</f>
        <v>895</v>
      </c>
      <c r="G77" s="70">
        <f>G51+G59+G62+G70+G74</f>
        <v>31</v>
      </c>
      <c r="H77" s="70">
        <v>130</v>
      </c>
      <c r="I77" s="70"/>
      <c r="J77" s="70">
        <f>J51+J59+J62+J70+J74</f>
        <v>265</v>
      </c>
      <c r="K77" s="70"/>
      <c r="L77" s="70">
        <v>25</v>
      </c>
      <c r="M77" s="70"/>
      <c r="N77" s="70"/>
      <c r="O77" s="70">
        <v>80</v>
      </c>
      <c r="P77" s="70"/>
      <c r="Q77" s="70"/>
      <c r="R77" s="70">
        <v>130</v>
      </c>
      <c r="S77" s="70">
        <v>605</v>
      </c>
      <c r="T77" s="70">
        <v>21</v>
      </c>
      <c r="U77" s="70"/>
      <c r="V77" s="70"/>
      <c r="W77" s="70">
        <v>260</v>
      </c>
      <c r="X77" s="70"/>
      <c r="Y77" s="70">
        <v>9</v>
      </c>
      <c r="Z77" s="70">
        <v>40</v>
      </c>
      <c r="AA77" s="70"/>
      <c r="AB77" s="70">
        <v>2</v>
      </c>
      <c r="AC77" s="70"/>
    </row>
    <row r="78" spans="1:47" ht="23.65" customHeight="1" thickBot="1">
      <c r="A78" s="118"/>
      <c r="B78" s="118"/>
      <c r="C78" s="413" t="s">
        <v>88</v>
      </c>
      <c r="D78" s="414"/>
      <c r="E78" s="415"/>
      <c r="F78" s="58">
        <v>30</v>
      </c>
      <c r="G78" s="58">
        <v>1</v>
      </c>
      <c r="H78" s="58"/>
      <c r="I78" s="58"/>
      <c r="J78" s="58">
        <v>30</v>
      </c>
      <c r="L78" s="58"/>
      <c r="M78" s="58"/>
      <c r="N78" s="58">
        <v>20</v>
      </c>
      <c r="O78" s="58"/>
      <c r="P78" s="58"/>
      <c r="Q78" s="58"/>
      <c r="R78" s="58"/>
      <c r="S78" s="58"/>
      <c r="T78" s="58"/>
      <c r="U78" s="58"/>
      <c r="V78" s="58" t="s">
        <v>89</v>
      </c>
      <c r="W78" s="58"/>
      <c r="X78" s="58"/>
      <c r="Y78" s="58"/>
      <c r="Z78" s="58"/>
      <c r="AA78" s="58"/>
      <c r="AB78" s="58"/>
      <c r="AC78" s="58"/>
    </row>
    <row r="79" spans="1:47" ht="43.15" customHeight="1">
      <c r="A79" s="119"/>
      <c r="B79" s="120"/>
      <c r="C79" s="119"/>
      <c r="D79" s="119"/>
      <c r="E79" s="121" t="s">
        <v>107</v>
      </c>
      <c r="F79" s="122">
        <f>F35+F76</f>
        <v>1630</v>
      </c>
      <c r="G79" s="123">
        <f>G35+G76</f>
        <v>60.5</v>
      </c>
      <c r="H79" s="124"/>
      <c r="I79" s="124"/>
      <c r="J79" s="125"/>
      <c r="K79" s="125"/>
      <c r="L79" s="125"/>
      <c r="M79" s="125"/>
      <c r="N79" s="126"/>
      <c r="O79" s="125"/>
      <c r="P79" s="125"/>
      <c r="Q79" s="127"/>
      <c r="R79" s="124"/>
      <c r="S79" s="125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</row>
    <row r="80" spans="1:47" ht="31.15" customHeight="1" thickBot="1">
      <c r="A80" s="119"/>
      <c r="B80" s="119"/>
      <c r="C80" s="119"/>
      <c r="D80" s="119"/>
      <c r="E80" s="121" t="s">
        <v>108</v>
      </c>
      <c r="F80" s="121">
        <f>F36+F77</f>
        <v>1674</v>
      </c>
      <c r="G80" s="123">
        <f>G36+G76</f>
        <v>60.5</v>
      </c>
      <c r="H80" s="124"/>
      <c r="I80" s="124"/>
      <c r="J80" s="125"/>
      <c r="K80" s="125"/>
      <c r="L80" s="125"/>
      <c r="M80" s="125"/>
      <c r="N80" s="126"/>
      <c r="O80" s="125"/>
      <c r="P80" s="125"/>
      <c r="Q80" s="127"/>
      <c r="R80" s="124"/>
      <c r="S80" s="125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</row>
    <row r="81" spans="1:29" ht="25.5" customHeight="1">
      <c r="A81" s="412"/>
      <c r="B81" s="412"/>
      <c r="C81" s="412"/>
      <c r="D81" s="412"/>
      <c r="E81" s="412"/>
      <c r="F81" s="128"/>
      <c r="G81" s="129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</row>
    <row r="82" spans="1:29" ht="25.5" customHeight="1">
      <c r="A82" s="392"/>
      <c r="B82" s="392"/>
      <c r="C82" s="392"/>
      <c r="D82" s="392"/>
      <c r="E82" s="392"/>
      <c r="F82" s="392"/>
      <c r="G82" s="392"/>
      <c r="H82" s="392"/>
      <c r="I82" s="392"/>
      <c r="J82" s="392"/>
      <c r="K82" s="392"/>
      <c r="L82" s="392"/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2"/>
      <c r="AC82" s="392"/>
    </row>
    <row r="83" spans="1:29" ht="33" customHeight="1">
      <c r="A83" s="409"/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409"/>
      <c r="R83" s="409"/>
      <c r="S83" s="409"/>
      <c r="T83" s="409"/>
      <c r="U83" s="409"/>
      <c r="V83" s="409"/>
      <c r="W83" s="409"/>
      <c r="X83" s="409"/>
      <c r="Y83" s="409"/>
      <c r="Z83" s="409"/>
      <c r="AA83" s="409"/>
      <c r="AB83" s="409"/>
      <c r="AC83" s="409"/>
    </row>
    <row r="84" spans="1:29" ht="13.9" hidden="1" customHeight="1">
      <c r="A84" s="401" t="s">
        <v>12</v>
      </c>
      <c r="B84" s="401"/>
      <c r="C84" s="401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</row>
    <row r="85" spans="1:29" ht="13.9" hidden="1" customHeight="1">
      <c r="A85" s="402" t="s">
        <v>13</v>
      </c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</row>
    <row r="86" spans="1:29" ht="1.1499999999999999" hidden="1" customHeight="1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76"/>
      <c r="V86" s="76"/>
      <c r="W86" s="76"/>
      <c r="X86" s="76"/>
      <c r="Y86" s="76"/>
      <c r="Z86" s="76"/>
      <c r="AA86" s="76"/>
      <c r="AB86" s="76"/>
      <c r="AC86" s="76"/>
    </row>
    <row r="87" spans="1:29" hidden="1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76"/>
      <c r="V87" s="76"/>
      <c r="W87" s="76"/>
      <c r="X87" s="76"/>
      <c r="Y87" s="76"/>
      <c r="Z87" s="76"/>
      <c r="AA87" s="76"/>
      <c r="AB87" s="76"/>
      <c r="AC87" s="76"/>
    </row>
    <row r="88" spans="1:29" ht="39.75" customHeight="1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76"/>
      <c r="V88" s="76"/>
      <c r="W88" s="76"/>
      <c r="X88" s="76"/>
      <c r="Y88" s="76"/>
      <c r="Z88" s="76"/>
      <c r="AA88" s="76"/>
      <c r="AB88" s="76"/>
      <c r="AC88" s="76"/>
    </row>
    <row r="89" spans="1:29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76"/>
      <c r="V89" s="76"/>
      <c r="W89" s="76"/>
      <c r="X89" s="76"/>
      <c r="Y89" s="76"/>
      <c r="Z89" s="76"/>
      <c r="AA89" s="76"/>
      <c r="AB89" s="76"/>
      <c r="AC89" s="76"/>
    </row>
    <row r="90" spans="1:29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76"/>
      <c r="V90" s="76"/>
      <c r="W90" s="76"/>
      <c r="X90" s="76"/>
      <c r="Y90" s="76"/>
      <c r="Z90" s="76"/>
      <c r="AA90" s="76"/>
      <c r="AB90" s="76"/>
      <c r="AC90" s="76"/>
    </row>
    <row r="91" spans="1:29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76"/>
      <c r="V91" s="76"/>
      <c r="W91" s="76"/>
      <c r="X91" s="76"/>
      <c r="Y91" s="76"/>
      <c r="Z91" s="76"/>
      <c r="AA91" s="76"/>
      <c r="AB91" s="76"/>
      <c r="AC91" s="76"/>
    </row>
    <row r="92" spans="1:29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76"/>
      <c r="V92" s="76"/>
      <c r="W92" s="76"/>
      <c r="X92" s="76"/>
      <c r="Y92" s="76"/>
      <c r="Z92" s="76"/>
      <c r="AA92" s="76"/>
      <c r="AB92" s="76"/>
      <c r="AC92" s="76"/>
    </row>
    <row r="93" spans="1:29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76"/>
      <c r="V93" s="76"/>
      <c r="W93" s="76"/>
      <c r="X93" s="76"/>
      <c r="Y93" s="76"/>
      <c r="Z93" s="76"/>
      <c r="AA93" s="76"/>
      <c r="AB93" s="76"/>
      <c r="AC93" s="76"/>
    </row>
    <row r="94" spans="1:29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76"/>
      <c r="V94" s="76"/>
      <c r="W94" s="76"/>
      <c r="X94" s="76"/>
      <c r="Y94" s="76"/>
      <c r="Z94" s="76"/>
      <c r="AA94" s="76"/>
      <c r="AB94" s="76"/>
      <c r="AC94" s="76"/>
    </row>
    <row r="95" spans="1:29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76"/>
      <c r="V95" s="76"/>
      <c r="W95" s="76"/>
      <c r="X95" s="76"/>
      <c r="Y95" s="76"/>
      <c r="Z95" s="76"/>
      <c r="AA95" s="76"/>
      <c r="AB95" s="76"/>
      <c r="AC95" s="76"/>
    </row>
    <row r="96" spans="1:29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76"/>
      <c r="V96" s="76"/>
      <c r="W96" s="76"/>
      <c r="X96" s="76"/>
      <c r="Y96" s="76"/>
      <c r="Z96" s="76"/>
      <c r="AA96" s="76"/>
      <c r="AB96" s="76"/>
      <c r="AC96" s="76"/>
    </row>
    <row r="97" spans="1:29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76"/>
      <c r="V97" s="76"/>
      <c r="W97" s="76"/>
      <c r="X97" s="76"/>
      <c r="Y97" s="76"/>
      <c r="Z97" s="76"/>
      <c r="AA97" s="76"/>
      <c r="AB97" s="76"/>
      <c r="AC97" s="76"/>
    </row>
    <row r="98" spans="1:29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76"/>
      <c r="V98" s="76"/>
      <c r="W98" s="76"/>
      <c r="X98" s="76"/>
      <c r="Y98" s="76"/>
      <c r="Z98" s="76"/>
      <c r="AA98" s="76"/>
      <c r="AB98" s="76"/>
      <c r="AC98" s="76"/>
    </row>
    <row r="99" spans="1:29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76"/>
      <c r="V99" s="76"/>
      <c r="W99" s="76"/>
      <c r="X99" s="76"/>
      <c r="Y99" s="76"/>
      <c r="Z99" s="76"/>
      <c r="AA99" s="76"/>
      <c r="AB99" s="76"/>
      <c r="AC99" s="76"/>
    </row>
    <row r="100" spans="1:29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76"/>
      <c r="V100" s="76"/>
      <c r="W100" s="76"/>
      <c r="X100" s="76"/>
      <c r="Y100" s="76"/>
      <c r="Z100" s="76"/>
      <c r="AA100" s="76"/>
      <c r="AB100" s="76"/>
      <c r="AC100" s="76"/>
    </row>
    <row r="101" spans="1:29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76"/>
      <c r="V101" s="76"/>
      <c r="W101" s="76"/>
      <c r="X101" s="76"/>
      <c r="Y101" s="76"/>
      <c r="Z101" s="76"/>
      <c r="AA101" s="76"/>
      <c r="AB101" s="76"/>
      <c r="AC101" s="76"/>
    </row>
    <row r="102" spans="1:29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76"/>
      <c r="V102" s="76"/>
      <c r="W102" s="76"/>
      <c r="X102" s="76"/>
      <c r="Y102" s="76"/>
      <c r="Z102" s="76"/>
      <c r="AA102" s="76"/>
      <c r="AB102" s="76"/>
      <c r="AC102" s="76"/>
    </row>
    <row r="103" spans="1:29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76"/>
      <c r="V103" s="76"/>
      <c r="W103" s="76"/>
      <c r="X103" s="76"/>
      <c r="Y103" s="76"/>
      <c r="Z103" s="76"/>
      <c r="AA103" s="76"/>
      <c r="AB103" s="76"/>
      <c r="AC103" s="76"/>
    </row>
    <row r="104" spans="1:29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76"/>
      <c r="V104" s="76"/>
      <c r="W104" s="76"/>
      <c r="X104" s="76"/>
      <c r="Y104" s="76"/>
      <c r="Z104" s="76"/>
      <c r="AA104" s="76"/>
      <c r="AB104" s="76"/>
      <c r="AC104" s="76"/>
    </row>
    <row r="105" spans="1:29">
      <c r="A105" s="132"/>
      <c r="B105" s="132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133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</row>
    <row r="106" spans="1:29">
      <c r="A106" s="132"/>
      <c r="B106" s="132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133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</row>
    <row r="107" spans="1:29">
      <c r="A107" s="132"/>
      <c r="B107" s="132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133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</row>
    <row r="108" spans="1:29">
      <c r="A108" s="132"/>
      <c r="B108" s="132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133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</row>
    <row r="109" spans="1:29">
      <c r="A109" s="132"/>
      <c r="B109" s="132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133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</row>
    <row r="110" spans="1:29">
      <c r="A110" s="132"/>
      <c r="B110" s="132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133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</row>
    <row r="111" spans="1:29">
      <c r="A111" s="132"/>
      <c r="B111" s="132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133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</row>
    <row r="112" spans="1:29">
      <c r="A112" s="132"/>
      <c r="B112" s="132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133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</row>
    <row r="113" spans="1:29">
      <c r="A113" s="132"/>
      <c r="B113" s="132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133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</row>
    <row r="114" spans="1:29">
      <c r="A114" s="132"/>
      <c r="B114" s="132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133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</row>
    <row r="115" spans="1:29">
      <c r="A115" s="132"/>
      <c r="B115" s="132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133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</row>
    <row r="116" spans="1:29">
      <c r="A116" s="132"/>
      <c r="B116" s="132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133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</row>
    <row r="117" spans="1:29">
      <c r="A117" s="132"/>
      <c r="B117" s="132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133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</row>
    <row r="118" spans="1:29">
      <c r="A118" s="132"/>
      <c r="B118" s="132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133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</row>
    <row r="119" spans="1:29">
      <c r="A119" s="132"/>
      <c r="B119" s="132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133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</row>
    <row r="120" spans="1:29">
      <c r="A120" s="132"/>
      <c r="B120" s="132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133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</row>
    <row r="121" spans="1:29">
      <c r="A121" s="132"/>
      <c r="B121" s="132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133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</row>
    <row r="122" spans="1:29">
      <c r="A122" s="132"/>
      <c r="B122" s="132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133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</row>
    <row r="123" spans="1:29">
      <c r="A123" s="132"/>
      <c r="B123" s="132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133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</row>
    <row r="124" spans="1:29">
      <c r="A124" s="132"/>
      <c r="B124" s="132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133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</row>
    <row r="125" spans="1:29">
      <c r="A125" s="132"/>
      <c r="B125" s="132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133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</row>
    <row r="126" spans="1:29">
      <c r="A126" s="132"/>
      <c r="B126" s="132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133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</row>
    <row r="127" spans="1:29">
      <c r="A127" s="132"/>
      <c r="B127" s="132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133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</row>
    <row r="128" spans="1:29">
      <c r="A128" s="132"/>
      <c r="B128" s="132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133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</row>
    <row r="129" spans="1:29">
      <c r="A129" s="132"/>
      <c r="B129" s="132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133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</row>
    <row r="130" spans="1:29">
      <c r="A130" s="132"/>
      <c r="B130" s="132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133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</row>
    <row r="131" spans="1:29">
      <c r="A131" s="132"/>
      <c r="B131" s="132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133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</row>
    <row r="132" spans="1:29">
      <c r="A132" s="132"/>
      <c r="B132" s="132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133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</row>
    <row r="133" spans="1:29">
      <c r="A133" s="132"/>
      <c r="B133" s="132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133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</row>
    <row r="134" spans="1:29">
      <c r="A134" s="132"/>
      <c r="B134" s="132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133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</row>
    <row r="135" spans="1:29">
      <c r="A135" s="132"/>
      <c r="B135" s="132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133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</row>
    <row r="136" spans="1:29">
      <c r="A136" s="132"/>
      <c r="B136" s="132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133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</row>
    <row r="137" spans="1:29">
      <c r="A137" s="132"/>
      <c r="B137" s="132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133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</row>
    <row r="138" spans="1:29">
      <c r="A138" s="132"/>
      <c r="B138" s="132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133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</row>
    <row r="139" spans="1:29">
      <c r="A139" s="132"/>
      <c r="B139" s="132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133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</row>
    <row r="140" spans="1:29">
      <c r="A140" s="132"/>
      <c r="B140" s="132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133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</row>
    <row r="141" spans="1:29">
      <c r="A141" s="132"/>
      <c r="B141" s="132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133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</row>
    <row r="142" spans="1:29">
      <c r="A142" s="132"/>
      <c r="B142" s="132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133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</row>
    <row r="143" spans="1:29">
      <c r="A143" s="132"/>
      <c r="B143" s="132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133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</row>
    <row r="144" spans="1:29">
      <c r="A144" s="132"/>
      <c r="B144" s="132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133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</row>
    <row r="145" spans="1:29">
      <c r="A145" s="132"/>
      <c r="B145" s="132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133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</row>
    <row r="146" spans="1:29">
      <c r="A146" s="80"/>
      <c r="B146" s="80"/>
    </row>
    <row r="147" spans="1:29">
      <c r="A147" s="80"/>
      <c r="B147" s="80"/>
    </row>
    <row r="148" spans="1:29">
      <c r="A148" s="80"/>
      <c r="B148" s="80"/>
    </row>
    <row r="149" spans="1:29">
      <c r="A149" s="80"/>
      <c r="B149" s="80"/>
    </row>
    <row r="150" spans="1:29">
      <c r="A150" s="80"/>
      <c r="B150" s="80"/>
    </row>
    <row r="151" spans="1:29">
      <c r="A151" s="80"/>
      <c r="B151" s="80"/>
    </row>
    <row r="152" spans="1:29">
      <c r="A152" s="80"/>
      <c r="B152" s="80"/>
    </row>
    <row r="153" spans="1:29">
      <c r="A153" s="80"/>
      <c r="B153" s="80"/>
    </row>
    <row r="154" spans="1:29">
      <c r="A154" s="80"/>
      <c r="B154" s="80"/>
    </row>
    <row r="155" spans="1:29">
      <c r="A155" s="80"/>
      <c r="B155" s="80"/>
    </row>
    <row r="156" spans="1:29">
      <c r="A156" s="80"/>
      <c r="B156" s="80"/>
    </row>
    <row r="157" spans="1:29">
      <c r="A157" s="80"/>
      <c r="B157" s="80"/>
    </row>
    <row r="158" spans="1:29">
      <c r="A158" s="80"/>
      <c r="B158" s="80"/>
    </row>
    <row r="159" spans="1:29">
      <c r="A159" s="80"/>
      <c r="B159" s="80"/>
    </row>
    <row r="160" spans="1:29">
      <c r="A160" s="80"/>
      <c r="B160" s="80"/>
    </row>
    <row r="161" spans="1:2">
      <c r="A161" s="80"/>
      <c r="B161" s="80"/>
    </row>
    <row r="162" spans="1:2">
      <c r="A162" s="80"/>
      <c r="B162" s="80"/>
    </row>
    <row r="163" spans="1:2">
      <c r="A163" s="80"/>
      <c r="B163" s="80"/>
    </row>
    <row r="164" spans="1:2">
      <c r="A164" s="80"/>
      <c r="B164" s="80"/>
    </row>
    <row r="165" spans="1:2">
      <c r="A165" s="80"/>
      <c r="B165" s="80"/>
    </row>
    <row r="166" spans="1:2">
      <c r="A166" s="80"/>
      <c r="B166" s="80"/>
    </row>
    <row r="167" spans="1:2">
      <c r="A167" s="80"/>
      <c r="B167" s="80"/>
    </row>
    <row r="168" spans="1:2">
      <c r="A168" s="80"/>
      <c r="B168" s="80"/>
    </row>
    <row r="169" spans="1:2">
      <c r="A169" s="80"/>
      <c r="B169" s="80"/>
    </row>
    <row r="170" spans="1:2">
      <c r="A170" s="80"/>
      <c r="B170" s="80"/>
    </row>
    <row r="171" spans="1:2">
      <c r="A171" s="80"/>
      <c r="B171" s="80"/>
    </row>
    <row r="172" spans="1:2">
      <c r="A172" s="80"/>
      <c r="B172" s="80"/>
    </row>
    <row r="173" spans="1:2">
      <c r="A173" s="80"/>
      <c r="B173" s="80"/>
    </row>
    <row r="174" spans="1:2">
      <c r="A174" s="80"/>
      <c r="B174" s="80"/>
    </row>
    <row r="175" spans="1:2">
      <c r="A175" s="80"/>
      <c r="B175" s="80"/>
    </row>
    <row r="176" spans="1:2">
      <c r="A176" s="80"/>
      <c r="B176" s="80"/>
    </row>
    <row r="177" spans="1:2">
      <c r="A177" s="80"/>
      <c r="B177" s="80"/>
    </row>
    <row r="178" spans="1:2">
      <c r="A178" s="80"/>
      <c r="B178" s="80"/>
    </row>
    <row r="179" spans="1:2">
      <c r="A179" s="80"/>
      <c r="B179" s="80"/>
    </row>
    <row r="180" spans="1:2">
      <c r="A180" s="80"/>
      <c r="B180" s="80"/>
    </row>
    <row r="181" spans="1:2">
      <c r="A181" s="80"/>
      <c r="B181" s="80"/>
    </row>
    <row r="182" spans="1:2">
      <c r="A182" s="80"/>
      <c r="B182" s="80"/>
    </row>
    <row r="183" spans="1:2">
      <c r="A183" s="80"/>
      <c r="B183" s="80"/>
    </row>
    <row r="184" spans="1:2">
      <c r="A184" s="80"/>
      <c r="B184" s="80"/>
    </row>
    <row r="185" spans="1:2">
      <c r="A185" s="80"/>
      <c r="B185" s="80"/>
    </row>
    <row r="186" spans="1:2">
      <c r="A186" s="80"/>
      <c r="B186" s="80"/>
    </row>
    <row r="187" spans="1:2">
      <c r="A187" s="80"/>
      <c r="B187" s="80"/>
    </row>
    <row r="188" spans="1:2">
      <c r="A188" s="80"/>
      <c r="B188" s="80"/>
    </row>
    <row r="189" spans="1:2">
      <c r="A189" s="80"/>
      <c r="B189" s="80"/>
    </row>
    <row r="190" spans="1:2">
      <c r="A190" s="80"/>
      <c r="B190" s="80"/>
    </row>
    <row r="191" spans="1:2">
      <c r="A191" s="80"/>
      <c r="B191" s="80"/>
    </row>
    <row r="192" spans="1:2">
      <c r="A192" s="80"/>
      <c r="B192" s="80"/>
    </row>
    <row r="193" spans="1:2">
      <c r="A193" s="80"/>
      <c r="B193" s="80"/>
    </row>
    <row r="194" spans="1:2">
      <c r="A194" s="80"/>
      <c r="B194" s="80"/>
    </row>
    <row r="195" spans="1:2">
      <c r="A195" s="80"/>
      <c r="B195" s="80"/>
    </row>
    <row r="196" spans="1:2">
      <c r="A196" s="80"/>
      <c r="B196" s="80"/>
    </row>
    <row r="197" spans="1:2">
      <c r="A197" s="80"/>
      <c r="B197" s="80"/>
    </row>
    <row r="198" spans="1:2">
      <c r="A198" s="80"/>
      <c r="B198" s="80"/>
    </row>
    <row r="199" spans="1:2">
      <c r="A199" s="80"/>
      <c r="B199" s="80"/>
    </row>
    <row r="200" spans="1:2">
      <c r="A200" s="80"/>
      <c r="B200" s="80"/>
    </row>
    <row r="201" spans="1:2">
      <c r="A201" s="80"/>
      <c r="B201" s="80"/>
    </row>
    <row r="202" spans="1:2">
      <c r="A202" s="80"/>
      <c r="B202" s="80"/>
    </row>
    <row r="203" spans="1:2">
      <c r="A203" s="80"/>
      <c r="B203" s="80"/>
    </row>
    <row r="204" spans="1:2">
      <c r="A204" s="80"/>
      <c r="B204" s="80"/>
    </row>
    <row r="205" spans="1:2">
      <c r="A205" s="80"/>
      <c r="B205" s="80"/>
    </row>
    <row r="206" spans="1:2">
      <c r="A206" s="80"/>
      <c r="B206" s="80"/>
    </row>
    <row r="207" spans="1:2">
      <c r="A207" s="80"/>
      <c r="B207" s="80"/>
    </row>
    <row r="208" spans="1:2">
      <c r="A208" s="80"/>
      <c r="B208" s="80"/>
    </row>
    <row r="209" spans="1:2">
      <c r="A209" s="80"/>
      <c r="B209" s="80"/>
    </row>
    <row r="210" spans="1:2">
      <c r="A210" s="80"/>
      <c r="B210" s="80"/>
    </row>
    <row r="211" spans="1:2">
      <c r="A211" s="80"/>
      <c r="B211" s="80"/>
    </row>
    <row r="212" spans="1:2">
      <c r="A212" s="80"/>
      <c r="B212" s="80"/>
    </row>
    <row r="213" spans="1:2">
      <c r="A213" s="80"/>
      <c r="B213" s="80"/>
    </row>
    <row r="214" spans="1:2">
      <c r="A214" s="80"/>
      <c r="B214" s="80"/>
    </row>
    <row r="215" spans="1:2">
      <c r="A215" s="80"/>
      <c r="B215" s="80"/>
    </row>
    <row r="216" spans="1:2">
      <c r="A216" s="80"/>
      <c r="B216" s="80"/>
    </row>
    <row r="217" spans="1:2">
      <c r="A217" s="80"/>
      <c r="B217" s="80"/>
    </row>
    <row r="218" spans="1:2">
      <c r="A218" s="80"/>
      <c r="B218" s="80"/>
    </row>
    <row r="219" spans="1:2">
      <c r="A219" s="80"/>
      <c r="B219" s="80"/>
    </row>
    <row r="220" spans="1:2">
      <c r="A220" s="80"/>
      <c r="B220" s="80"/>
    </row>
    <row r="221" spans="1:2">
      <c r="A221" s="80"/>
      <c r="B221" s="80"/>
    </row>
    <row r="222" spans="1:2">
      <c r="A222" s="80"/>
      <c r="B222" s="80"/>
    </row>
    <row r="223" spans="1:2">
      <c r="A223" s="80"/>
      <c r="B223" s="80"/>
    </row>
    <row r="224" spans="1:2">
      <c r="A224" s="80"/>
      <c r="B224" s="80"/>
    </row>
    <row r="225" spans="1:2">
      <c r="A225" s="80"/>
      <c r="B225" s="80"/>
    </row>
    <row r="226" spans="1:2">
      <c r="A226" s="80"/>
      <c r="B226" s="80"/>
    </row>
    <row r="227" spans="1:2">
      <c r="A227" s="80"/>
      <c r="B227" s="80"/>
    </row>
    <row r="228" spans="1:2">
      <c r="A228" s="80"/>
      <c r="B228" s="80"/>
    </row>
    <row r="229" spans="1:2">
      <c r="A229" s="80"/>
      <c r="B229" s="80"/>
    </row>
    <row r="230" spans="1:2">
      <c r="A230" s="80"/>
      <c r="B230" s="80"/>
    </row>
    <row r="231" spans="1:2">
      <c r="A231" s="80"/>
      <c r="B231" s="80"/>
    </row>
    <row r="232" spans="1:2">
      <c r="A232" s="80"/>
      <c r="B232" s="80"/>
    </row>
    <row r="233" spans="1:2">
      <c r="A233" s="80"/>
      <c r="B233" s="80"/>
    </row>
    <row r="234" spans="1:2">
      <c r="A234" s="80"/>
      <c r="B234" s="80"/>
    </row>
    <row r="235" spans="1:2">
      <c r="A235" s="80"/>
      <c r="B235" s="80"/>
    </row>
    <row r="236" spans="1:2">
      <c r="A236" s="80"/>
      <c r="B236" s="80"/>
    </row>
    <row r="237" spans="1:2">
      <c r="A237" s="80"/>
      <c r="B237" s="80"/>
    </row>
    <row r="238" spans="1:2">
      <c r="A238" s="80"/>
      <c r="B238" s="80"/>
    </row>
    <row r="239" spans="1:2">
      <c r="A239" s="80"/>
      <c r="B239" s="80"/>
    </row>
    <row r="240" spans="1:2">
      <c r="A240" s="80"/>
      <c r="B240" s="80"/>
    </row>
    <row r="241" spans="1:2">
      <c r="A241" s="80"/>
      <c r="B241" s="80"/>
    </row>
    <row r="242" spans="1:2">
      <c r="A242" s="80"/>
      <c r="B242" s="80"/>
    </row>
    <row r="243" spans="1:2">
      <c r="A243" s="80"/>
      <c r="B243" s="80"/>
    </row>
    <row r="244" spans="1:2">
      <c r="A244" s="80"/>
      <c r="B244" s="80"/>
    </row>
    <row r="245" spans="1:2">
      <c r="A245" s="80"/>
      <c r="B245" s="80"/>
    </row>
    <row r="246" spans="1:2">
      <c r="A246" s="80"/>
      <c r="B246" s="80"/>
    </row>
    <row r="247" spans="1:2">
      <c r="A247" s="80"/>
      <c r="B247" s="80"/>
    </row>
    <row r="248" spans="1:2">
      <c r="A248" s="80"/>
      <c r="B248" s="80"/>
    </row>
    <row r="249" spans="1:2">
      <c r="A249" s="80"/>
      <c r="B249" s="80"/>
    </row>
    <row r="250" spans="1:2">
      <c r="A250" s="80"/>
      <c r="B250" s="80"/>
    </row>
    <row r="251" spans="1:2">
      <c r="A251" s="80"/>
      <c r="B251" s="80"/>
    </row>
    <row r="252" spans="1:2">
      <c r="A252" s="80"/>
      <c r="B252" s="80"/>
    </row>
    <row r="253" spans="1:2">
      <c r="A253" s="80"/>
      <c r="B253" s="80"/>
    </row>
    <row r="254" spans="1:2">
      <c r="A254" s="80"/>
      <c r="B254" s="80"/>
    </row>
    <row r="255" spans="1:2">
      <c r="A255" s="80"/>
      <c r="B255" s="80"/>
    </row>
    <row r="256" spans="1:2">
      <c r="A256" s="80"/>
      <c r="B256" s="80"/>
    </row>
    <row r="257" spans="1:2">
      <c r="A257" s="80"/>
      <c r="B257" s="80"/>
    </row>
    <row r="258" spans="1:2">
      <c r="A258" s="80"/>
      <c r="B258" s="80"/>
    </row>
    <row r="259" spans="1:2">
      <c r="A259" s="80"/>
      <c r="B259" s="80"/>
    </row>
    <row r="260" spans="1:2">
      <c r="A260" s="80"/>
      <c r="B260" s="80"/>
    </row>
    <row r="261" spans="1:2">
      <c r="A261" s="80"/>
      <c r="B261" s="80"/>
    </row>
    <row r="262" spans="1:2">
      <c r="A262" s="80"/>
      <c r="B262" s="80"/>
    </row>
    <row r="263" spans="1:2">
      <c r="A263" s="80"/>
      <c r="B263" s="80"/>
    </row>
    <row r="264" spans="1:2">
      <c r="A264" s="80"/>
      <c r="B264" s="80"/>
    </row>
    <row r="265" spans="1:2">
      <c r="A265" s="80"/>
      <c r="B265" s="80"/>
    </row>
    <row r="266" spans="1:2">
      <c r="A266" s="80"/>
      <c r="B266" s="80"/>
    </row>
    <row r="267" spans="1:2">
      <c r="A267" s="80"/>
      <c r="B267" s="80"/>
    </row>
    <row r="268" spans="1:2">
      <c r="A268" s="80"/>
      <c r="B268" s="80"/>
    </row>
    <row r="269" spans="1:2">
      <c r="A269" s="80"/>
      <c r="B269" s="80"/>
    </row>
    <row r="270" spans="1:2">
      <c r="A270" s="80"/>
      <c r="B270" s="80"/>
    </row>
    <row r="271" spans="1:2">
      <c r="A271" s="80"/>
      <c r="B271" s="80"/>
    </row>
    <row r="272" spans="1:2">
      <c r="A272" s="80"/>
      <c r="B272" s="80"/>
    </row>
    <row r="273" spans="1:2">
      <c r="A273" s="80"/>
      <c r="B273" s="80"/>
    </row>
    <row r="274" spans="1:2">
      <c r="A274" s="80"/>
      <c r="B274" s="80"/>
    </row>
    <row r="275" spans="1:2">
      <c r="A275" s="80"/>
      <c r="B275" s="80"/>
    </row>
    <row r="276" spans="1:2">
      <c r="A276" s="80"/>
      <c r="B276" s="80"/>
    </row>
    <row r="277" spans="1:2">
      <c r="A277" s="80"/>
      <c r="B277" s="80"/>
    </row>
    <row r="278" spans="1:2">
      <c r="A278" s="80"/>
      <c r="B278" s="80"/>
    </row>
    <row r="279" spans="1:2">
      <c r="A279" s="80"/>
      <c r="B279" s="80"/>
    </row>
    <row r="280" spans="1:2">
      <c r="A280" s="80"/>
      <c r="B280" s="80"/>
    </row>
    <row r="281" spans="1:2">
      <c r="A281" s="80"/>
      <c r="B281" s="80"/>
    </row>
    <row r="282" spans="1:2">
      <c r="A282" s="80"/>
      <c r="B282" s="80"/>
    </row>
    <row r="283" spans="1:2">
      <c r="A283" s="80"/>
      <c r="B283" s="80"/>
    </row>
    <row r="284" spans="1:2">
      <c r="A284" s="80"/>
      <c r="B284" s="80"/>
    </row>
    <row r="285" spans="1:2">
      <c r="A285" s="80"/>
      <c r="B285" s="80"/>
    </row>
    <row r="286" spans="1:2">
      <c r="A286" s="80"/>
      <c r="B286" s="80"/>
    </row>
    <row r="287" spans="1:2">
      <c r="A287" s="80"/>
      <c r="B287" s="80"/>
    </row>
    <row r="288" spans="1:2">
      <c r="A288" s="80"/>
      <c r="B288" s="80"/>
    </row>
    <row r="289" spans="1:2">
      <c r="A289" s="80"/>
      <c r="B289" s="80"/>
    </row>
    <row r="290" spans="1:2">
      <c r="A290" s="80"/>
      <c r="B290" s="80"/>
    </row>
    <row r="291" spans="1:2">
      <c r="A291" s="80"/>
      <c r="B291" s="80"/>
    </row>
    <row r="292" spans="1:2">
      <c r="A292" s="80"/>
      <c r="B292" s="80"/>
    </row>
    <row r="293" spans="1:2">
      <c r="A293" s="80"/>
      <c r="B293" s="80"/>
    </row>
    <row r="294" spans="1:2">
      <c r="A294" s="80"/>
      <c r="B294" s="80"/>
    </row>
    <row r="295" spans="1:2">
      <c r="A295" s="80"/>
      <c r="B295" s="80"/>
    </row>
    <row r="296" spans="1:2">
      <c r="A296" s="80"/>
      <c r="B296" s="80"/>
    </row>
    <row r="297" spans="1:2">
      <c r="A297" s="80"/>
      <c r="B297" s="80"/>
    </row>
    <row r="298" spans="1:2">
      <c r="A298" s="80"/>
      <c r="B298" s="80"/>
    </row>
    <row r="299" spans="1:2">
      <c r="A299" s="80"/>
      <c r="B299" s="80"/>
    </row>
    <row r="300" spans="1:2">
      <c r="A300" s="80"/>
      <c r="B300" s="80"/>
    </row>
    <row r="301" spans="1:2">
      <c r="A301" s="80"/>
      <c r="B301" s="80"/>
    </row>
    <row r="302" spans="1:2">
      <c r="A302" s="80"/>
      <c r="B302" s="80"/>
    </row>
    <row r="303" spans="1:2">
      <c r="A303" s="80"/>
      <c r="B303" s="80"/>
    </row>
    <row r="304" spans="1:2">
      <c r="A304" s="80"/>
      <c r="B304" s="80"/>
    </row>
    <row r="305" spans="1:2">
      <c r="A305" s="80"/>
      <c r="B305" s="80"/>
    </row>
    <row r="306" spans="1:2">
      <c r="A306" s="80"/>
      <c r="B306" s="80"/>
    </row>
    <row r="307" spans="1:2">
      <c r="A307" s="80"/>
      <c r="B307" s="80"/>
    </row>
    <row r="308" spans="1:2">
      <c r="A308" s="80"/>
      <c r="B308" s="80"/>
    </row>
    <row r="309" spans="1:2">
      <c r="A309" s="80"/>
      <c r="B309" s="80"/>
    </row>
    <row r="310" spans="1:2">
      <c r="A310" s="80"/>
      <c r="B310" s="80"/>
    </row>
    <row r="311" spans="1:2">
      <c r="A311" s="80"/>
      <c r="B311" s="80"/>
    </row>
    <row r="312" spans="1:2">
      <c r="A312" s="80"/>
      <c r="B312" s="80"/>
    </row>
    <row r="313" spans="1:2">
      <c r="A313" s="80"/>
      <c r="B313" s="80"/>
    </row>
    <row r="314" spans="1:2">
      <c r="A314" s="80"/>
      <c r="B314" s="80"/>
    </row>
    <row r="315" spans="1:2">
      <c r="A315" s="80"/>
      <c r="B315" s="80"/>
    </row>
    <row r="316" spans="1:2">
      <c r="A316" s="80"/>
      <c r="B316" s="80"/>
    </row>
    <row r="317" spans="1:2">
      <c r="A317" s="80"/>
      <c r="B317" s="80"/>
    </row>
    <row r="318" spans="1:2">
      <c r="A318" s="80"/>
      <c r="B318" s="80"/>
    </row>
    <row r="319" spans="1:2">
      <c r="A319" s="80"/>
      <c r="B319" s="80"/>
    </row>
    <row r="320" spans="1:2">
      <c r="A320" s="80"/>
      <c r="B320" s="80"/>
    </row>
    <row r="321" spans="1:2">
      <c r="A321" s="80"/>
      <c r="B321" s="80"/>
    </row>
    <row r="322" spans="1:2">
      <c r="A322" s="80"/>
      <c r="B322" s="80"/>
    </row>
    <row r="323" spans="1:2">
      <c r="A323" s="80"/>
      <c r="B323" s="80"/>
    </row>
    <row r="324" spans="1:2">
      <c r="A324" s="80"/>
      <c r="B324" s="80"/>
    </row>
    <row r="325" spans="1:2">
      <c r="A325" s="80"/>
      <c r="B325" s="80"/>
    </row>
    <row r="326" spans="1:2">
      <c r="A326" s="80"/>
      <c r="B326" s="80"/>
    </row>
    <row r="327" spans="1:2">
      <c r="A327" s="80"/>
      <c r="B327" s="80"/>
    </row>
    <row r="328" spans="1:2">
      <c r="A328" s="80"/>
      <c r="B328" s="80"/>
    </row>
    <row r="329" spans="1:2">
      <c r="A329" s="80"/>
      <c r="B329" s="80"/>
    </row>
    <row r="330" spans="1:2">
      <c r="A330" s="80"/>
      <c r="B330" s="80"/>
    </row>
    <row r="331" spans="1:2">
      <c r="A331" s="80"/>
      <c r="B331" s="80"/>
    </row>
    <row r="332" spans="1:2">
      <c r="A332" s="80"/>
      <c r="B332" s="80"/>
    </row>
    <row r="333" spans="1:2">
      <c r="A333" s="80"/>
      <c r="B333" s="80"/>
    </row>
    <row r="334" spans="1:2">
      <c r="A334" s="80"/>
      <c r="B334" s="80"/>
    </row>
    <row r="335" spans="1:2">
      <c r="A335" s="80"/>
      <c r="B335" s="80"/>
    </row>
    <row r="336" spans="1:2">
      <c r="A336" s="80"/>
      <c r="B336" s="80"/>
    </row>
    <row r="337" spans="1:2">
      <c r="A337" s="80"/>
      <c r="B337" s="80"/>
    </row>
    <row r="338" spans="1:2">
      <c r="A338" s="80"/>
      <c r="B338" s="80"/>
    </row>
    <row r="339" spans="1:2">
      <c r="A339" s="80"/>
      <c r="B339" s="80"/>
    </row>
    <row r="340" spans="1:2">
      <c r="A340" s="80"/>
      <c r="B340" s="80"/>
    </row>
    <row r="341" spans="1:2">
      <c r="A341" s="80"/>
      <c r="B341" s="80"/>
    </row>
    <row r="342" spans="1:2">
      <c r="A342" s="80"/>
      <c r="B342" s="80"/>
    </row>
    <row r="343" spans="1:2">
      <c r="A343" s="80"/>
      <c r="B343" s="80"/>
    </row>
    <row r="344" spans="1:2">
      <c r="A344" s="80"/>
      <c r="B344" s="80"/>
    </row>
    <row r="345" spans="1:2">
      <c r="A345" s="80"/>
      <c r="B345" s="80"/>
    </row>
    <row r="346" spans="1:2">
      <c r="A346" s="80"/>
      <c r="B346" s="80"/>
    </row>
    <row r="347" spans="1:2">
      <c r="A347" s="80"/>
      <c r="B347" s="80"/>
    </row>
    <row r="348" spans="1:2">
      <c r="A348" s="80"/>
      <c r="B348" s="80"/>
    </row>
    <row r="349" spans="1:2">
      <c r="A349" s="80"/>
      <c r="B349" s="80"/>
    </row>
    <row r="350" spans="1:2">
      <c r="A350" s="80"/>
      <c r="B350" s="80"/>
    </row>
    <row r="351" spans="1:2">
      <c r="A351" s="80"/>
      <c r="B351" s="80"/>
    </row>
    <row r="352" spans="1:2">
      <c r="A352" s="80"/>
      <c r="B352" s="80"/>
    </row>
    <row r="353" spans="1:2">
      <c r="A353" s="80"/>
      <c r="B353" s="80"/>
    </row>
    <row r="354" spans="1:2">
      <c r="A354" s="80"/>
      <c r="B354" s="80"/>
    </row>
    <row r="355" spans="1:2">
      <c r="A355" s="80"/>
      <c r="B355" s="80"/>
    </row>
    <row r="356" spans="1:2">
      <c r="A356" s="80"/>
      <c r="B356" s="80"/>
    </row>
    <row r="357" spans="1:2">
      <c r="A357" s="80"/>
      <c r="B357" s="80"/>
    </row>
    <row r="358" spans="1:2">
      <c r="A358" s="80"/>
      <c r="B358" s="80"/>
    </row>
    <row r="359" spans="1:2">
      <c r="A359" s="80"/>
      <c r="B359" s="80"/>
    </row>
    <row r="360" spans="1:2">
      <c r="A360" s="80"/>
      <c r="B360" s="80"/>
    </row>
    <row r="361" spans="1:2">
      <c r="A361" s="80"/>
      <c r="B361" s="80"/>
    </row>
    <row r="362" spans="1:2">
      <c r="A362" s="80"/>
      <c r="B362" s="80"/>
    </row>
    <row r="363" spans="1:2">
      <c r="A363" s="80"/>
      <c r="B363" s="80"/>
    </row>
    <row r="364" spans="1:2">
      <c r="A364" s="80"/>
      <c r="B364" s="80"/>
    </row>
    <row r="365" spans="1:2">
      <c r="A365" s="80"/>
      <c r="B365" s="80"/>
    </row>
    <row r="366" spans="1:2">
      <c r="A366" s="80"/>
      <c r="B366" s="80"/>
    </row>
    <row r="367" spans="1:2">
      <c r="A367" s="80"/>
      <c r="B367" s="80"/>
    </row>
    <row r="368" spans="1:2">
      <c r="A368" s="80"/>
      <c r="B368" s="80"/>
    </row>
    <row r="369" spans="1:2">
      <c r="A369" s="80"/>
      <c r="B369" s="80"/>
    </row>
    <row r="370" spans="1:2">
      <c r="A370" s="80"/>
      <c r="B370" s="80"/>
    </row>
    <row r="371" spans="1:2">
      <c r="A371" s="80"/>
      <c r="B371" s="80"/>
    </row>
    <row r="372" spans="1:2">
      <c r="A372" s="80"/>
      <c r="B372" s="80"/>
    </row>
    <row r="373" spans="1:2">
      <c r="A373" s="80"/>
      <c r="B373" s="80"/>
    </row>
    <row r="374" spans="1:2">
      <c r="A374" s="80"/>
      <c r="B374" s="80"/>
    </row>
    <row r="375" spans="1:2">
      <c r="A375" s="80"/>
      <c r="B375" s="80"/>
    </row>
    <row r="376" spans="1:2">
      <c r="A376" s="80"/>
      <c r="B376" s="80"/>
    </row>
    <row r="377" spans="1:2">
      <c r="A377" s="80"/>
      <c r="B377" s="80"/>
    </row>
    <row r="378" spans="1:2">
      <c r="A378" s="80"/>
      <c r="B378" s="80"/>
    </row>
    <row r="379" spans="1:2">
      <c r="A379" s="80"/>
      <c r="B379" s="80"/>
    </row>
    <row r="380" spans="1:2">
      <c r="A380" s="80"/>
      <c r="B380" s="80"/>
    </row>
    <row r="381" spans="1:2">
      <c r="A381" s="80"/>
      <c r="B381" s="80"/>
    </row>
    <row r="382" spans="1:2">
      <c r="A382" s="80"/>
      <c r="B382" s="80"/>
    </row>
    <row r="383" spans="1:2">
      <c r="A383" s="80"/>
      <c r="B383" s="80"/>
    </row>
    <row r="384" spans="1:2">
      <c r="A384" s="80"/>
      <c r="B384" s="80"/>
    </row>
    <row r="385" spans="1:2">
      <c r="A385" s="80"/>
      <c r="B385" s="80"/>
    </row>
    <row r="386" spans="1:2">
      <c r="A386" s="80"/>
      <c r="B386" s="80"/>
    </row>
    <row r="387" spans="1:2">
      <c r="A387" s="80"/>
      <c r="B387" s="80"/>
    </row>
    <row r="388" spans="1:2">
      <c r="A388" s="80"/>
      <c r="B388" s="80"/>
    </row>
    <row r="389" spans="1:2">
      <c r="A389" s="80"/>
      <c r="B389" s="80"/>
    </row>
    <row r="390" spans="1:2">
      <c r="A390" s="80"/>
      <c r="B390" s="80"/>
    </row>
    <row r="391" spans="1:2">
      <c r="A391" s="80"/>
      <c r="B391" s="80"/>
    </row>
    <row r="392" spans="1:2">
      <c r="A392" s="80"/>
      <c r="B392" s="80"/>
    </row>
    <row r="393" spans="1:2">
      <c r="A393" s="80"/>
      <c r="B393" s="80"/>
    </row>
    <row r="394" spans="1:2">
      <c r="A394" s="80"/>
      <c r="B394" s="80"/>
    </row>
    <row r="395" spans="1:2">
      <c r="A395" s="80"/>
      <c r="B395" s="80"/>
    </row>
    <row r="396" spans="1:2">
      <c r="A396" s="80"/>
      <c r="B396" s="80"/>
    </row>
    <row r="397" spans="1:2">
      <c r="A397" s="80"/>
      <c r="B397" s="80"/>
    </row>
    <row r="398" spans="1:2">
      <c r="A398" s="80"/>
      <c r="B398" s="80"/>
    </row>
    <row r="399" spans="1:2">
      <c r="A399" s="80"/>
      <c r="B399" s="80"/>
    </row>
    <row r="400" spans="1:2">
      <c r="A400" s="80"/>
      <c r="B400" s="80"/>
    </row>
    <row r="401" spans="1:2">
      <c r="A401" s="80"/>
      <c r="B401" s="80"/>
    </row>
    <row r="402" spans="1:2">
      <c r="A402" s="80"/>
      <c r="B402" s="80"/>
    </row>
    <row r="403" spans="1:2">
      <c r="A403" s="80"/>
      <c r="B403" s="80"/>
    </row>
    <row r="404" spans="1:2">
      <c r="A404" s="80"/>
      <c r="B404" s="80"/>
    </row>
    <row r="405" spans="1:2">
      <c r="A405" s="80"/>
      <c r="B405" s="80"/>
    </row>
    <row r="406" spans="1:2">
      <c r="A406" s="80"/>
      <c r="B406" s="80"/>
    </row>
    <row r="407" spans="1:2">
      <c r="A407" s="80"/>
      <c r="B407" s="80"/>
    </row>
    <row r="408" spans="1:2">
      <c r="A408" s="80"/>
      <c r="B408" s="80"/>
    </row>
    <row r="409" spans="1:2">
      <c r="A409" s="80"/>
      <c r="B409" s="80"/>
    </row>
    <row r="410" spans="1:2">
      <c r="A410" s="80"/>
      <c r="B410" s="80"/>
    </row>
    <row r="411" spans="1:2">
      <c r="A411" s="80"/>
      <c r="B411" s="80"/>
    </row>
    <row r="412" spans="1:2">
      <c r="A412" s="80"/>
      <c r="B412" s="80"/>
    </row>
    <row r="413" spans="1:2">
      <c r="A413" s="80"/>
      <c r="B413" s="80"/>
    </row>
    <row r="414" spans="1:2">
      <c r="A414" s="80"/>
      <c r="B414" s="80"/>
    </row>
    <row r="415" spans="1:2">
      <c r="A415" s="80"/>
      <c r="B415" s="80"/>
    </row>
    <row r="416" spans="1:2">
      <c r="A416" s="80"/>
      <c r="B416" s="80"/>
    </row>
    <row r="417" spans="1:2">
      <c r="A417" s="80"/>
      <c r="B417" s="80"/>
    </row>
    <row r="418" spans="1:2">
      <c r="A418" s="80"/>
      <c r="B418" s="80"/>
    </row>
    <row r="419" spans="1:2">
      <c r="A419" s="80"/>
      <c r="B419" s="80"/>
    </row>
    <row r="420" spans="1:2">
      <c r="A420" s="80"/>
      <c r="B420" s="80"/>
    </row>
    <row r="421" spans="1:2">
      <c r="A421" s="80"/>
      <c r="B421" s="80"/>
    </row>
    <row r="422" spans="1:2">
      <c r="A422" s="80"/>
      <c r="B422" s="80"/>
    </row>
    <row r="423" spans="1:2">
      <c r="A423" s="80"/>
      <c r="B423" s="80"/>
    </row>
    <row r="424" spans="1:2">
      <c r="A424" s="80"/>
      <c r="B424" s="80"/>
    </row>
    <row r="425" spans="1:2">
      <c r="A425" s="80"/>
      <c r="B425" s="80"/>
    </row>
    <row r="426" spans="1:2">
      <c r="A426" s="80"/>
      <c r="B426" s="80"/>
    </row>
    <row r="427" spans="1:2">
      <c r="A427" s="80"/>
      <c r="B427" s="80"/>
    </row>
    <row r="428" spans="1:2">
      <c r="A428" s="80"/>
      <c r="B428" s="80"/>
    </row>
    <row r="429" spans="1:2">
      <c r="A429" s="80"/>
      <c r="B429" s="80"/>
    </row>
    <row r="430" spans="1:2">
      <c r="A430" s="80"/>
      <c r="B430" s="80"/>
    </row>
    <row r="431" spans="1:2">
      <c r="A431" s="80"/>
      <c r="B431" s="80"/>
    </row>
    <row r="432" spans="1:2">
      <c r="A432" s="80"/>
      <c r="B432" s="80"/>
    </row>
    <row r="433" spans="1:2">
      <c r="A433" s="80"/>
      <c r="B433" s="80"/>
    </row>
    <row r="434" spans="1:2">
      <c r="A434" s="80"/>
      <c r="B434" s="80"/>
    </row>
    <row r="435" spans="1:2">
      <c r="A435" s="80"/>
      <c r="B435" s="80"/>
    </row>
    <row r="436" spans="1:2">
      <c r="A436" s="80"/>
      <c r="B436" s="80"/>
    </row>
    <row r="437" spans="1:2">
      <c r="A437" s="80"/>
      <c r="B437" s="80"/>
    </row>
    <row r="438" spans="1:2">
      <c r="A438" s="80"/>
      <c r="B438" s="80"/>
    </row>
    <row r="439" spans="1:2">
      <c r="A439" s="80"/>
      <c r="B439" s="80"/>
    </row>
    <row r="440" spans="1:2">
      <c r="A440" s="80"/>
      <c r="B440" s="80"/>
    </row>
    <row r="441" spans="1:2">
      <c r="A441" s="80"/>
      <c r="B441" s="80"/>
    </row>
    <row r="442" spans="1:2">
      <c r="A442" s="80"/>
      <c r="B442" s="80"/>
    </row>
    <row r="443" spans="1:2">
      <c r="A443" s="80"/>
      <c r="B443" s="80"/>
    </row>
    <row r="444" spans="1:2">
      <c r="A444" s="80"/>
      <c r="B444" s="80"/>
    </row>
    <row r="445" spans="1:2">
      <c r="A445" s="80"/>
      <c r="B445" s="80"/>
    </row>
    <row r="446" spans="1:2">
      <c r="A446" s="80"/>
      <c r="B446" s="80"/>
    </row>
    <row r="447" spans="1:2">
      <c r="A447" s="80"/>
      <c r="B447" s="80"/>
    </row>
    <row r="448" spans="1:2">
      <c r="A448" s="80"/>
      <c r="B448" s="80"/>
    </row>
    <row r="449" spans="1:2">
      <c r="A449" s="80"/>
      <c r="B449" s="80"/>
    </row>
    <row r="450" spans="1:2">
      <c r="A450" s="80"/>
      <c r="B450" s="80"/>
    </row>
    <row r="451" spans="1:2">
      <c r="A451" s="80"/>
      <c r="B451" s="80"/>
    </row>
    <row r="452" spans="1:2">
      <c r="A452" s="80"/>
      <c r="B452" s="80"/>
    </row>
    <row r="453" spans="1:2">
      <c r="A453" s="80"/>
      <c r="B453" s="80"/>
    </row>
    <row r="454" spans="1:2">
      <c r="A454" s="80"/>
      <c r="B454" s="80"/>
    </row>
    <row r="455" spans="1:2">
      <c r="A455" s="80"/>
      <c r="B455" s="80"/>
    </row>
    <row r="456" spans="1:2">
      <c r="A456" s="80"/>
      <c r="B456" s="80"/>
    </row>
    <row r="457" spans="1:2">
      <c r="A457" s="80"/>
      <c r="B457" s="80"/>
    </row>
    <row r="458" spans="1:2">
      <c r="A458" s="80"/>
      <c r="B458" s="80"/>
    </row>
    <row r="459" spans="1:2">
      <c r="A459" s="80"/>
      <c r="B459" s="80"/>
    </row>
    <row r="460" spans="1:2">
      <c r="A460" s="80"/>
      <c r="B460" s="80"/>
    </row>
    <row r="461" spans="1:2">
      <c r="A461" s="80"/>
      <c r="B461" s="80"/>
    </row>
    <row r="462" spans="1:2">
      <c r="A462" s="80"/>
      <c r="B462" s="80"/>
    </row>
    <row r="463" spans="1:2">
      <c r="A463" s="80"/>
      <c r="B463" s="80"/>
    </row>
    <row r="464" spans="1:2">
      <c r="A464" s="80"/>
      <c r="B464" s="80"/>
    </row>
    <row r="465" spans="1:2">
      <c r="A465" s="80"/>
      <c r="B465" s="80"/>
    </row>
    <row r="466" spans="1:2">
      <c r="A466" s="80"/>
      <c r="B466" s="80"/>
    </row>
    <row r="467" spans="1:2">
      <c r="A467" s="80"/>
      <c r="B467" s="80"/>
    </row>
    <row r="468" spans="1:2">
      <c r="A468" s="80"/>
      <c r="B468" s="80"/>
    </row>
    <row r="469" spans="1:2">
      <c r="A469" s="80"/>
      <c r="B469" s="80"/>
    </row>
    <row r="470" spans="1:2">
      <c r="A470" s="80"/>
      <c r="B470" s="80"/>
    </row>
    <row r="471" spans="1:2">
      <c r="A471" s="80"/>
      <c r="B471" s="80"/>
    </row>
    <row r="472" spans="1:2">
      <c r="A472" s="80"/>
      <c r="B472" s="80"/>
    </row>
    <row r="473" spans="1:2">
      <c r="A473" s="80"/>
      <c r="B473" s="80"/>
    </row>
    <row r="474" spans="1:2">
      <c r="A474" s="80"/>
      <c r="B474" s="80"/>
    </row>
    <row r="475" spans="1:2">
      <c r="A475" s="80"/>
      <c r="B475" s="80"/>
    </row>
    <row r="476" spans="1:2">
      <c r="A476" s="80"/>
      <c r="B476" s="80"/>
    </row>
    <row r="477" spans="1:2">
      <c r="A477" s="80"/>
      <c r="B477" s="80"/>
    </row>
    <row r="478" spans="1:2">
      <c r="A478" s="80"/>
      <c r="B478" s="80"/>
    </row>
    <row r="479" spans="1:2">
      <c r="A479" s="80"/>
      <c r="B479" s="80"/>
    </row>
    <row r="480" spans="1:2">
      <c r="A480" s="80"/>
      <c r="B480" s="80"/>
    </row>
    <row r="481" spans="1:2">
      <c r="A481" s="80"/>
      <c r="B481" s="80"/>
    </row>
    <row r="482" spans="1:2">
      <c r="A482" s="80"/>
      <c r="B482" s="80"/>
    </row>
    <row r="483" spans="1:2">
      <c r="A483" s="80"/>
      <c r="B483" s="80"/>
    </row>
  </sheetData>
  <mergeCells count="159">
    <mergeCell ref="A57:A58"/>
    <mergeCell ref="B57:B58"/>
    <mergeCell ref="C57:C58"/>
    <mergeCell ref="V57:V58"/>
    <mergeCell ref="X47:X48"/>
    <mergeCell ref="Y47:Y48"/>
    <mergeCell ref="Z47:Z48"/>
    <mergeCell ref="AA47:AA48"/>
    <mergeCell ref="Q47:Q48"/>
    <mergeCell ref="R47:R48"/>
    <mergeCell ref="W47:W48"/>
    <mergeCell ref="H47:I47"/>
    <mergeCell ref="J47:K47"/>
    <mergeCell ref="L47:M47"/>
    <mergeCell ref="O47:P47"/>
    <mergeCell ref="C55:D56"/>
    <mergeCell ref="G55:G56"/>
    <mergeCell ref="T55:T56"/>
    <mergeCell ref="I55:I56"/>
    <mergeCell ref="A50:AC50"/>
    <mergeCell ref="C51:D51"/>
    <mergeCell ref="A52:AC52"/>
    <mergeCell ref="C53:D53"/>
    <mergeCell ref="C54:D54"/>
    <mergeCell ref="A59:E59"/>
    <mergeCell ref="A60:AC60"/>
    <mergeCell ref="C61:D61"/>
    <mergeCell ref="A62:E62"/>
    <mergeCell ref="A63:AC63"/>
    <mergeCell ref="A64:A65"/>
    <mergeCell ref="B64:B65"/>
    <mergeCell ref="C64:D65"/>
    <mergeCell ref="V64:V65"/>
    <mergeCell ref="A84:AC84"/>
    <mergeCell ref="A85:AC85"/>
    <mergeCell ref="C66:D66"/>
    <mergeCell ref="C67:D67"/>
    <mergeCell ref="C68:D68"/>
    <mergeCell ref="C69:D69"/>
    <mergeCell ref="A70:E70"/>
    <mergeCell ref="A71:AC71"/>
    <mergeCell ref="C72:D72"/>
    <mergeCell ref="C73:D73"/>
    <mergeCell ref="A74:E74"/>
    <mergeCell ref="A83:AC83"/>
    <mergeCell ref="A75:AC75"/>
    <mergeCell ref="A76:E76"/>
    <mergeCell ref="A77:E77"/>
    <mergeCell ref="A81:E81"/>
    <mergeCell ref="A82:AC82"/>
    <mergeCell ref="C78:E78"/>
    <mergeCell ref="AB47:AB48"/>
    <mergeCell ref="AC47:AC48"/>
    <mergeCell ref="C49:D49"/>
    <mergeCell ref="J49:N49"/>
    <mergeCell ref="U49:V49"/>
    <mergeCell ref="W49:X49"/>
    <mergeCell ref="Z49:AA49"/>
    <mergeCell ref="A43:D43"/>
    <mergeCell ref="H43:N43"/>
    <mergeCell ref="H44:N44"/>
    <mergeCell ref="A45:A48"/>
    <mergeCell ref="B45:B48"/>
    <mergeCell ref="C45:D48"/>
    <mergeCell ref="E45:E48"/>
    <mergeCell ref="F45:G46"/>
    <mergeCell ref="H45:AC45"/>
    <mergeCell ref="H46:V46"/>
    <mergeCell ref="W46:AC46"/>
    <mergeCell ref="F47:F48"/>
    <mergeCell ref="G47:G48"/>
    <mergeCell ref="N47:N48"/>
    <mergeCell ref="S47:S48"/>
    <mergeCell ref="T47:T48"/>
    <mergeCell ref="U47:V47"/>
    <mergeCell ref="A34:AC34"/>
    <mergeCell ref="A35:E35"/>
    <mergeCell ref="A36:E36"/>
    <mergeCell ref="A37:AC37"/>
    <mergeCell ref="A38:AC38"/>
    <mergeCell ref="A39:AA39"/>
    <mergeCell ref="F40:H40"/>
    <mergeCell ref="R40:W40"/>
    <mergeCell ref="F41:H41"/>
    <mergeCell ref="R41:V41"/>
    <mergeCell ref="C26:D26"/>
    <mergeCell ref="C27:D27"/>
    <mergeCell ref="C28:D28"/>
    <mergeCell ref="A29:E29"/>
    <mergeCell ref="A30:AC30"/>
    <mergeCell ref="B31:B32"/>
    <mergeCell ref="C31:D32"/>
    <mergeCell ref="V31:V32"/>
    <mergeCell ref="A33:E33"/>
    <mergeCell ref="G31:G32"/>
    <mergeCell ref="T31:T32"/>
    <mergeCell ref="A22:AC22"/>
    <mergeCell ref="C23:D23"/>
    <mergeCell ref="C24:D24"/>
    <mergeCell ref="C25:D25"/>
    <mergeCell ref="C13:D13"/>
    <mergeCell ref="A14:AC14"/>
    <mergeCell ref="C15:D15"/>
    <mergeCell ref="C20:D20"/>
    <mergeCell ref="A21:E21"/>
    <mergeCell ref="C16:D17"/>
    <mergeCell ref="V16:V17"/>
    <mergeCell ref="C18:D19"/>
    <mergeCell ref="G18:G19"/>
    <mergeCell ref="T18:T19"/>
    <mergeCell ref="I16:I17"/>
    <mergeCell ref="I18:I19"/>
    <mergeCell ref="G16:G17"/>
    <mergeCell ref="T16:T17"/>
    <mergeCell ref="AC8:AC9"/>
    <mergeCell ref="C10:D10"/>
    <mergeCell ref="J10:N10"/>
    <mergeCell ref="U10:V10"/>
    <mergeCell ref="W10:X10"/>
    <mergeCell ref="Z10:AA10"/>
    <mergeCell ref="A11:AC11"/>
    <mergeCell ref="C12:D12"/>
    <mergeCell ref="R8:R9"/>
    <mergeCell ref="S8:S9"/>
    <mergeCell ref="T8:T9"/>
    <mergeCell ref="U8:V8"/>
    <mergeCell ref="W8:W9"/>
    <mergeCell ref="X8:X9"/>
    <mergeCell ref="Y8:Y9"/>
    <mergeCell ref="Z8:Z9"/>
    <mergeCell ref="AA8:AA9"/>
    <mergeCell ref="H8:I8"/>
    <mergeCell ref="J8:K8"/>
    <mergeCell ref="L8:M8"/>
    <mergeCell ref="O8:P8"/>
    <mergeCell ref="K55:K56"/>
    <mergeCell ref="P55:P56"/>
    <mergeCell ref="V55:V56"/>
    <mergeCell ref="F1:H1"/>
    <mergeCell ref="R1:W1"/>
    <mergeCell ref="F2:H2"/>
    <mergeCell ref="R2:V2"/>
    <mergeCell ref="A3:D3"/>
    <mergeCell ref="C4:D4"/>
    <mergeCell ref="H4:N4"/>
    <mergeCell ref="H5:N5"/>
    <mergeCell ref="A6:A9"/>
    <mergeCell ref="B6:B9"/>
    <mergeCell ref="C6:D9"/>
    <mergeCell ref="E6:E9"/>
    <mergeCell ref="F6:G7"/>
    <mergeCell ref="H6:AC6"/>
    <mergeCell ref="H7:V7"/>
    <mergeCell ref="W7:AC7"/>
    <mergeCell ref="F8:F9"/>
    <mergeCell ref="G8:G9"/>
    <mergeCell ref="N8:N9"/>
    <mergeCell ref="Q8:Q9"/>
    <mergeCell ref="AB8:AB9"/>
  </mergeCells>
  <printOptions horizontalCentered="1"/>
  <pageMargins left="0.196527777777778" right="0.196527777777778" top="0.196527777777778" bottom="0.196527777777778" header="0.51180555555555496" footer="0.51180555555555496"/>
  <pageSetup paperSize="9" scale="36" fitToHeight="0" orientation="landscape" horizontalDpi="300" verticalDpi="300" r:id="rId1"/>
  <rowBreaks count="2" manualBreakCount="2">
    <brk id="38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62"/>
  <sheetViews>
    <sheetView zoomScale="75" zoomScaleNormal="75" workbookViewId="0">
      <selection activeCell="G33" sqref="G33"/>
    </sheetView>
  </sheetViews>
  <sheetFormatPr defaultColWidth="8.625" defaultRowHeight="14.25"/>
  <cols>
    <col min="1" max="1" width="4.625" style="80" customWidth="1"/>
    <col min="2" max="2" width="13.125" style="80" customWidth="1"/>
    <col min="3" max="3" width="17" customWidth="1"/>
    <col min="4" max="4" width="20.625" customWidth="1"/>
    <col min="5" max="5" width="26.625" customWidth="1"/>
    <col min="6" max="6" width="9.125" customWidth="1"/>
    <col min="7" max="7" width="7.375" customWidth="1"/>
    <col min="8" max="9" width="9.125" customWidth="1"/>
    <col min="10" max="11" width="9.625" customWidth="1"/>
    <col min="12" max="13" width="11.25" customWidth="1"/>
    <col min="14" max="14" width="12.875" customWidth="1"/>
    <col min="15" max="16" width="10.625" customWidth="1"/>
    <col min="17" max="17" width="12.875" customWidth="1"/>
    <col min="18" max="20" width="12.625" customWidth="1"/>
    <col min="21" max="21" width="12" customWidth="1"/>
    <col min="22" max="22" width="11" customWidth="1"/>
    <col min="23" max="23" width="10.875" customWidth="1"/>
    <col min="24" max="24" width="10.125" customWidth="1"/>
    <col min="25" max="25" width="10.875" customWidth="1"/>
    <col min="26" max="26" width="10.5" customWidth="1"/>
    <col min="27" max="27" width="10" customWidth="1"/>
    <col min="28" max="28" width="10.125" customWidth="1"/>
    <col min="29" max="29" width="13.125" customWidth="1"/>
  </cols>
  <sheetData>
    <row r="1" spans="1:47" ht="15.75">
      <c r="A1" s="134" t="s">
        <v>168</v>
      </c>
      <c r="B1" s="134"/>
      <c r="C1" s="134"/>
      <c r="D1" s="134"/>
      <c r="E1" s="4"/>
      <c r="F1" s="331"/>
      <c r="G1" s="331"/>
      <c r="H1" s="331"/>
      <c r="I1" s="8"/>
      <c r="J1" s="5"/>
      <c r="K1" s="5"/>
      <c r="L1" s="5"/>
      <c r="M1" s="5"/>
      <c r="N1" s="5"/>
      <c r="O1" s="5"/>
      <c r="P1" s="5"/>
      <c r="Q1" s="5"/>
      <c r="R1" s="332" t="s">
        <v>178</v>
      </c>
      <c r="S1" s="332"/>
      <c r="T1" s="332"/>
      <c r="U1" s="332"/>
      <c r="V1" s="332"/>
      <c r="W1" s="332"/>
      <c r="X1" s="134"/>
      <c r="Y1" s="135"/>
      <c r="Z1" s="135"/>
      <c r="AA1" s="135"/>
      <c r="AB1" s="135"/>
      <c r="AC1" s="135"/>
    </row>
    <row r="2" spans="1:47" ht="15.75">
      <c r="A2" s="4" t="s">
        <v>169</v>
      </c>
      <c r="B2" s="134"/>
      <c r="C2" s="134"/>
      <c r="D2" s="134"/>
      <c r="E2" s="4"/>
      <c r="F2" s="331"/>
      <c r="G2" s="331"/>
      <c r="H2" s="331"/>
      <c r="I2" s="8"/>
      <c r="J2" s="5"/>
      <c r="K2" s="5"/>
      <c r="L2" s="5"/>
      <c r="M2" s="5"/>
      <c r="N2" s="5"/>
      <c r="O2" s="5"/>
      <c r="P2" s="5"/>
      <c r="Q2" s="5"/>
      <c r="R2" s="332" t="s">
        <v>179</v>
      </c>
      <c r="S2" s="332"/>
      <c r="T2" s="332"/>
      <c r="U2" s="332"/>
      <c r="V2" s="332"/>
      <c r="W2" s="6"/>
      <c r="X2" s="134"/>
      <c r="Y2" s="134"/>
      <c r="Z2" s="135"/>
      <c r="AA2" s="135"/>
      <c r="AB2" s="135"/>
      <c r="AC2" s="135"/>
    </row>
    <row r="3" spans="1:47" ht="15.75">
      <c r="A3" s="136"/>
      <c r="B3" s="136"/>
      <c r="C3" s="134"/>
      <c r="D3" s="134"/>
      <c r="E3" s="4"/>
      <c r="F3" s="4"/>
      <c r="G3" s="4"/>
      <c r="H3" s="4" t="s">
        <v>170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34"/>
      <c r="Y3" s="134"/>
      <c r="Z3" s="135"/>
      <c r="AA3" s="135"/>
      <c r="AB3" s="135"/>
      <c r="AC3" s="135"/>
    </row>
    <row r="4" spans="1:47" ht="15.75">
      <c r="A4" s="331"/>
      <c r="B4" s="331"/>
      <c r="C4" s="331"/>
      <c r="D4" s="331"/>
      <c r="E4" s="8"/>
      <c r="F4" s="4"/>
      <c r="G4" s="4"/>
      <c r="H4" s="332" t="s">
        <v>171</v>
      </c>
      <c r="I4" s="332"/>
      <c r="J4" s="332"/>
      <c r="K4" s="332"/>
      <c r="L4" s="332"/>
      <c r="M4" s="332"/>
      <c r="N4" s="332"/>
      <c r="O4" s="4"/>
      <c r="P4" s="4"/>
      <c r="Q4" s="4"/>
      <c r="R4" s="4"/>
      <c r="S4" s="4"/>
      <c r="T4" s="4"/>
      <c r="U4" s="4"/>
      <c r="V4" s="4"/>
      <c r="W4" s="4"/>
      <c r="X4" s="134"/>
      <c r="Y4" s="134"/>
      <c r="Z4" s="135"/>
      <c r="AA4" s="135"/>
      <c r="AB4" s="135"/>
      <c r="AC4" s="135"/>
    </row>
    <row r="5" spans="1:47" ht="16.5" thickBot="1">
      <c r="A5" s="136"/>
      <c r="B5" s="136"/>
      <c r="C5" s="134"/>
      <c r="D5" s="134"/>
      <c r="E5" s="4"/>
      <c r="F5" s="4"/>
      <c r="G5" s="4"/>
      <c r="H5" s="332" t="s">
        <v>174</v>
      </c>
      <c r="I5" s="332"/>
      <c r="J5" s="332"/>
      <c r="K5" s="332"/>
      <c r="L5" s="332"/>
      <c r="M5" s="332"/>
      <c r="N5" s="332"/>
      <c r="O5" s="4"/>
      <c r="P5" s="4"/>
      <c r="Q5" s="4"/>
      <c r="R5" s="4"/>
      <c r="S5" s="4"/>
      <c r="T5" s="4"/>
      <c r="U5" s="4"/>
      <c r="V5" s="4"/>
      <c r="W5" s="4"/>
      <c r="X5" s="134"/>
      <c r="Y5" s="134"/>
      <c r="Z5" s="135"/>
      <c r="AA5" s="135"/>
      <c r="AB5" s="135"/>
      <c r="AC5" s="135"/>
    </row>
    <row r="6" spans="1:47" ht="24.75" customHeight="1" thickBot="1">
      <c r="A6" s="424" t="s">
        <v>0</v>
      </c>
      <c r="B6" s="400"/>
      <c r="C6" s="329" t="s">
        <v>30</v>
      </c>
      <c r="D6" s="329"/>
      <c r="E6" s="336" t="s">
        <v>31</v>
      </c>
      <c r="F6" s="337" t="s">
        <v>32</v>
      </c>
      <c r="G6" s="338"/>
      <c r="H6" s="387" t="s">
        <v>123</v>
      </c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</row>
    <row r="7" spans="1:47" ht="15" customHeight="1" thickBot="1">
      <c r="A7" s="424"/>
      <c r="B7" s="400"/>
      <c r="C7" s="329"/>
      <c r="D7" s="329"/>
      <c r="E7" s="336"/>
      <c r="F7" s="339"/>
      <c r="G7" s="340"/>
      <c r="H7" s="342" t="s">
        <v>54</v>
      </c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3" t="s">
        <v>53</v>
      </c>
      <c r="X7" s="343"/>
      <c r="Y7" s="343"/>
      <c r="Z7" s="343"/>
      <c r="AA7" s="343"/>
      <c r="AB7" s="343"/>
      <c r="AC7" s="343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2"/>
      <c r="AR7" s="12"/>
      <c r="AS7" s="12"/>
      <c r="AT7" s="12"/>
      <c r="AU7" s="12"/>
    </row>
    <row r="8" spans="1:47" ht="52.9" customHeight="1" thickBot="1">
      <c r="A8" s="424"/>
      <c r="B8" s="400"/>
      <c r="C8" s="329"/>
      <c r="D8" s="329"/>
      <c r="E8" s="336"/>
      <c r="F8" s="344" t="s">
        <v>33</v>
      </c>
      <c r="G8" s="345" t="s">
        <v>1</v>
      </c>
      <c r="H8" s="355" t="s">
        <v>34</v>
      </c>
      <c r="I8" s="356"/>
      <c r="J8" s="355" t="s">
        <v>35</v>
      </c>
      <c r="K8" s="356"/>
      <c r="L8" s="357" t="s">
        <v>36</v>
      </c>
      <c r="M8" s="358"/>
      <c r="N8" s="346" t="s">
        <v>39</v>
      </c>
      <c r="O8" s="355" t="s">
        <v>38</v>
      </c>
      <c r="P8" s="356"/>
      <c r="Q8" s="346" t="s">
        <v>37</v>
      </c>
      <c r="R8" s="352" t="s">
        <v>40</v>
      </c>
      <c r="S8" s="353" t="s">
        <v>41</v>
      </c>
      <c r="T8" s="353" t="s">
        <v>42</v>
      </c>
      <c r="U8" s="354" t="s">
        <v>43</v>
      </c>
      <c r="V8" s="354"/>
      <c r="W8" s="347" t="s">
        <v>46</v>
      </c>
      <c r="X8" s="347" t="s">
        <v>47</v>
      </c>
      <c r="Y8" s="347" t="s">
        <v>48</v>
      </c>
      <c r="Z8" s="347" t="s">
        <v>49</v>
      </c>
      <c r="AA8" s="347" t="s">
        <v>50</v>
      </c>
      <c r="AB8" s="347" t="s">
        <v>51</v>
      </c>
      <c r="AC8" s="348" t="s">
        <v>52</v>
      </c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2"/>
      <c r="AR8" s="12"/>
      <c r="AS8" s="12"/>
      <c r="AT8" s="12"/>
      <c r="AU8" s="12"/>
    </row>
    <row r="9" spans="1:47" ht="54" customHeight="1" thickBot="1">
      <c r="A9" s="424"/>
      <c r="B9" s="400"/>
      <c r="C9" s="329"/>
      <c r="D9" s="329"/>
      <c r="E9" s="336"/>
      <c r="F9" s="344"/>
      <c r="G9" s="345"/>
      <c r="H9" s="288" t="s">
        <v>17</v>
      </c>
      <c r="I9" s="288" t="s">
        <v>1</v>
      </c>
      <c r="J9" s="288" t="s">
        <v>17</v>
      </c>
      <c r="K9" s="288" t="s">
        <v>1</v>
      </c>
      <c r="L9" s="288" t="s">
        <v>17</v>
      </c>
      <c r="M9" s="288" t="s">
        <v>1</v>
      </c>
      <c r="N9" s="346"/>
      <c r="O9" s="288" t="s">
        <v>17</v>
      </c>
      <c r="P9" s="288" t="s">
        <v>1</v>
      </c>
      <c r="Q9" s="346"/>
      <c r="R9" s="352"/>
      <c r="S9" s="353"/>
      <c r="T9" s="353"/>
      <c r="U9" s="303" t="s">
        <v>44</v>
      </c>
      <c r="V9" s="304" t="s">
        <v>45</v>
      </c>
      <c r="W9" s="347"/>
      <c r="X9" s="347"/>
      <c r="Y9" s="347"/>
      <c r="Z9" s="347"/>
      <c r="AA9" s="347"/>
      <c r="AB9" s="347"/>
      <c r="AC9" s="348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2"/>
      <c r="AR9" s="12"/>
      <c r="AS9" s="12"/>
      <c r="AT9" s="12"/>
      <c r="AU9" s="12"/>
    </row>
    <row r="10" spans="1:47" ht="16.5" thickBot="1">
      <c r="A10" s="138">
        <v>1</v>
      </c>
      <c r="B10" s="139"/>
      <c r="C10" s="427">
        <v>2</v>
      </c>
      <c r="D10" s="427"/>
      <c r="E10" s="140"/>
      <c r="F10" s="140">
        <v>3</v>
      </c>
      <c r="G10" s="44">
        <v>4</v>
      </c>
      <c r="H10" s="44">
        <v>5</v>
      </c>
      <c r="I10" s="44"/>
      <c r="J10" s="387">
        <v>7</v>
      </c>
      <c r="K10" s="387"/>
      <c r="L10" s="387"/>
      <c r="M10" s="387"/>
      <c r="N10" s="387"/>
      <c r="O10" s="44">
        <v>9</v>
      </c>
      <c r="P10" s="44"/>
      <c r="Q10" s="44"/>
      <c r="R10" s="44">
        <v>11</v>
      </c>
      <c r="S10" s="141"/>
      <c r="T10" s="141"/>
      <c r="U10" s="428">
        <v>13</v>
      </c>
      <c r="V10" s="428"/>
      <c r="W10" s="428">
        <v>14</v>
      </c>
      <c r="X10" s="428"/>
      <c r="Y10" s="44">
        <v>15</v>
      </c>
      <c r="Z10" s="428">
        <v>16</v>
      </c>
      <c r="AA10" s="428"/>
      <c r="AB10" s="44">
        <v>17</v>
      </c>
      <c r="AC10" s="142">
        <v>18</v>
      </c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2"/>
      <c r="AR10" s="12"/>
      <c r="AS10" s="12"/>
      <c r="AT10" s="12"/>
      <c r="AU10" s="12"/>
    </row>
    <row r="11" spans="1:47" ht="18" customHeight="1" thickBot="1">
      <c r="A11" s="421" t="s">
        <v>56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2"/>
      <c r="AR11" s="12"/>
      <c r="AS11" s="12"/>
      <c r="AT11" s="12"/>
      <c r="AU11" s="12"/>
    </row>
    <row r="12" spans="1:47" ht="35.25" customHeight="1" thickBot="1">
      <c r="A12" s="21"/>
      <c r="B12" s="143"/>
      <c r="C12" s="429" t="s">
        <v>19</v>
      </c>
      <c r="D12" s="429"/>
      <c r="E12" s="23" t="s">
        <v>29</v>
      </c>
      <c r="F12" s="24">
        <v>20</v>
      </c>
      <c r="G12" s="24">
        <v>0</v>
      </c>
      <c r="H12" s="24">
        <v>0</v>
      </c>
      <c r="I12" s="24"/>
      <c r="J12" s="24">
        <v>20</v>
      </c>
      <c r="K12" s="24"/>
      <c r="L12" s="24"/>
      <c r="M12" s="24"/>
      <c r="N12" s="24"/>
      <c r="O12" s="24"/>
      <c r="P12" s="24"/>
      <c r="Q12" s="24"/>
      <c r="R12" s="24"/>
      <c r="S12" s="24"/>
      <c r="T12" s="25">
        <v>0</v>
      </c>
      <c r="U12" s="26"/>
      <c r="V12" s="302" t="s">
        <v>91</v>
      </c>
      <c r="W12" s="27"/>
      <c r="X12" s="27"/>
      <c r="Y12" s="27"/>
      <c r="Z12" s="27"/>
      <c r="AA12" s="27"/>
      <c r="AB12" s="27"/>
      <c r="AC12" s="2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2"/>
      <c r="AR12" s="12"/>
      <c r="AS12" s="12"/>
      <c r="AT12" s="12"/>
      <c r="AU12" s="12"/>
    </row>
    <row r="13" spans="1:47" ht="16.5" customHeight="1" thickBot="1">
      <c r="A13" s="430"/>
      <c r="B13" s="430"/>
      <c r="C13" s="430"/>
      <c r="D13" s="430"/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0"/>
      <c r="AA13" s="430"/>
      <c r="AB13" s="430"/>
      <c r="AC13" s="430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2"/>
      <c r="AR13" s="12"/>
      <c r="AS13" s="12"/>
      <c r="AT13" s="12"/>
      <c r="AU13" s="12"/>
    </row>
    <row r="14" spans="1:47" ht="15" customHeight="1" thickBot="1">
      <c r="A14" s="359" t="s">
        <v>186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2"/>
      <c r="AR14" s="12"/>
      <c r="AS14" s="12"/>
      <c r="AT14" s="12"/>
      <c r="AU14" s="12"/>
    </row>
    <row r="15" spans="1:47" ht="31.9" customHeight="1" thickBot="1">
      <c r="A15" s="144"/>
      <c r="B15" s="145"/>
      <c r="C15" s="387" t="s">
        <v>84</v>
      </c>
      <c r="D15" s="387"/>
      <c r="E15" s="64" t="s">
        <v>85</v>
      </c>
      <c r="F15" s="146">
        <f>SUM(H15,J15,O15,R15)</f>
        <v>30</v>
      </c>
      <c r="G15" s="31">
        <f>SUM(T15,Y15,AB15)</f>
        <v>1</v>
      </c>
      <c r="H15" s="30"/>
      <c r="I15" s="30"/>
      <c r="J15" s="30">
        <v>30</v>
      </c>
      <c r="K15" s="30">
        <v>1</v>
      </c>
      <c r="L15" s="30"/>
      <c r="M15" s="30"/>
      <c r="N15" s="30">
        <v>20</v>
      </c>
      <c r="O15" s="30"/>
      <c r="P15" s="30"/>
      <c r="Q15" s="30"/>
      <c r="R15" s="30"/>
      <c r="S15" s="30"/>
      <c r="T15" s="32">
        <v>1</v>
      </c>
      <c r="U15" s="147"/>
      <c r="V15" s="323" t="s">
        <v>91</v>
      </c>
      <c r="W15" s="30"/>
      <c r="X15" s="30"/>
      <c r="Y15" s="65"/>
      <c r="Z15" s="28"/>
      <c r="AA15" s="28"/>
      <c r="AB15" s="148"/>
      <c r="AC15" s="28"/>
      <c r="AD15" s="137"/>
      <c r="AE15" s="137"/>
      <c r="AF15" s="425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2"/>
      <c r="AR15" s="12"/>
      <c r="AS15" s="12"/>
      <c r="AT15" s="12"/>
      <c r="AU15" s="12"/>
    </row>
    <row r="16" spans="1:47" ht="25.15" customHeight="1" thickBot="1">
      <c r="A16" s="365" t="s">
        <v>59</v>
      </c>
      <c r="B16" s="365"/>
      <c r="C16" s="365"/>
      <c r="D16" s="365"/>
      <c r="E16" s="365"/>
      <c r="F16" s="149">
        <f>F15</f>
        <v>30</v>
      </c>
      <c r="G16" s="149">
        <f>G15</f>
        <v>1</v>
      </c>
      <c r="H16" s="149">
        <f>SUM(H14:H15)</f>
        <v>0</v>
      </c>
      <c r="I16" s="149"/>
      <c r="J16" s="149">
        <f>SUM(J14:J15)</f>
        <v>30</v>
      </c>
      <c r="K16" s="150"/>
      <c r="L16" s="150"/>
      <c r="M16" s="150"/>
      <c r="N16" s="316"/>
      <c r="O16" s="149">
        <f>SUM(O14:O15)</f>
        <v>0</v>
      </c>
      <c r="P16" s="149"/>
      <c r="Q16" s="318"/>
      <c r="R16" s="149">
        <f>SUM(R14:R15)</f>
        <v>0</v>
      </c>
      <c r="S16" s="150">
        <f>H16+J16+O16+R16</f>
        <v>30</v>
      </c>
      <c r="T16" s="151">
        <f>SUM(T14:T15)</f>
        <v>1</v>
      </c>
      <c r="U16" s="152"/>
      <c r="V16" s="149"/>
      <c r="W16" s="149">
        <v>0</v>
      </c>
      <c r="X16" s="318"/>
      <c r="Y16" s="149">
        <f>SUM(Y14:Y15)</f>
        <v>0</v>
      </c>
      <c r="Z16" s="149">
        <v>0</v>
      </c>
      <c r="AA16" s="318"/>
      <c r="AB16" s="149">
        <v>0</v>
      </c>
      <c r="AC16" s="153"/>
      <c r="AD16" s="137"/>
      <c r="AE16" s="137"/>
      <c r="AF16" s="425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2"/>
      <c r="AR16" s="12"/>
      <c r="AS16" s="12"/>
      <c r="AT16" s="12"/>
      <c r="AU16" s="12"/>
    </row>
    <row r="17" spans="1:47" ht="15" thickBot="1">
      <c r="A17" s="154"/>
      <c r="B17" s="15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55"/>
      <c r="V17" s="3"/>
      <c r="W17" s="3"/>
      <c r="X17" s="3"/>
      <c r="Y17" s="3"/>
      <c r="Z17" s="3"/>
      <c r="AA17" s="3"/>
      <c r="AB17" s="3"/>
      <c r="AC17" s="3"/>
    </row>
    <row r="18" spans="1:47" ht="17.25" customHeight="1" thickBot="1">
      <c r="A18" s="426" t="s">
        <v>189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426"/>
      <c r="AB18" s="426"/>
      <c r="AC18" s="426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2"/>
      <c r="AR18" s="12"/>
      <c r="AS18" s="12"/>
      <c r="AT18" s="12"/>
      <c r="AU18" s="12"/>
    </row>
    <row r="19" spans="1:47" ht="45" customHeight="1" thickBot="1">
      <c r="A19" s="52"/>
      <c r="B19" s="103"/>
      <c r="C19" s="364" t="s">
        <v>109</v>
      </c>
      <c r="D19" s="361"/>
      <c r="E19" s="64" t="s">
        <v>114</v>
      </c>
      <c r="F19" s="56">
        <f>SUM(S19,W19,Z19)</f>
        <v>40</v>
      </c>
      <c r="G19" s="88">
        <f>SUM(T19,Y19,AB19)</f>
        <v>1.5</v>
      </c>
      <c r="H19" s="56">
        <v>20</v>
      </c>
      <c r="I19" s="56">
        <v>1</v>
      </c>
      <c r="J19" s="56"/>
      <c r="K19" s="56"/>
      <c r="L19" s="56"/>
      <c r="M19" s="56"/>
      <c r="N19" s="56"/>
      <c r="O19" s="56">
        <v>10</v>
      </c>
      <c r="P19" s="56">
        <v>0.5</v>
      </c>
      <c r="Q19" s="56">
        <v>25</v>
      </c>
      <c r="R19" s="56">
        <v>10</v>
      </c>
      <c r="S19" s="56">
        <f>SUM(H19,J19,L19,O19,R19)</f>
        <v>40</v>
      </c>
      <c r="T19" s="93">
        <f>SUM(I19,K19,M19,P19)</f>
        <v>1.5</v>
      </c>
      <c r="U19" s="56" t="s">
        <v>4</v>
      </c>
      <c r="V19" s="156" t="s">
        <v>121</v>
      </c>
      <c r="W19" s="157"/>
      <c r="X19" s="85"/>
      <c r="Y19" s="94"/>
      <c r="Z19" s="85"/>
      <c r="AA19" s="85"/>
      <c r="AB19" s="34"/>
      <c r="AC19" s="22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2"/>
      <c r="AR19" s="12"/>
      <c r="AS19" s="12"/>
      <c r="AT19" s="12"/>
      <c r="AU19" s="12"/>
    </row>
    <row r="20" spans="1:47" ht="35.450000000000003" customHeight="1" thickTop="1" thickBot="1">
      <c r="A20" s="28"/>
      <c r="B20" s="52"/>
      <c r="C20" s="364" t="s">
        <v>110</v>
      </c>
      <c r="D20" s="361"/>
      <c r="E20" s="64" t="s">
        <v>115</v>
      </c>
      <c r="F20" s="56">
        <f>SUM(S20,W20,Z20)</f>
        <v>95</v>
      </c>
      <c r="G20" s="88">
        <f>SUM(T20,Y20,AB20)</f>
        <v>3.5</v>
      </c>
      <c r="H20" s="289">
        <v>25</v>
      </c>
      <c r="I20" s="289">
        <v>1</v>
      </c>
      <c r="J20" s="292"/>
      <c r="K20" s="292"/>
      <c r="L20" s="310">
        <v>10</v>
      </c>
      <c r="M20" s="310">
        <v>0.5</v>
      </c>
      <c r="N20" s="292">
        <v>8</v>
      </c>
      <c r="O20" s="56"/>
      <c r="P20" s="56"/>
      <c r="Q20" s="289"/>
      <c r="R20" s="56">
        <v>20</v>
      </c>
      <c r="S20" s="56">
        <f t="shared" ref="S20:S27" si="0">SUM(H20,J20,L20,O20,R20)</f>
        <v>55</v>
      </c>
      <c r="T20" s="93">
        <f>SUM(I20,K20,M20,P20)</f>
        <v>1.5</v>
      </c>
      <c r="U20" s="33" t="s">
        <v>120</v>
      </c>
      <c r="V20" s="56"/>
      <c r="W20" s="56">
        <v>40</v>
      </c>
      <c r="X20" s="269">
        <v>8</v>
      </c>
      <c r="Y20" s="98">
        <v>2</v>
      </c>
      <c r="Z20" s="56"/>
      <c r="AA20" s="56"/>
      <c r="AB20" s="98"/>
      <c r="AC20" s="160" t="s">
        <v>90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2"/>
      <c r="AR20" s="12"/>
      <c r="AS20" s="12"/>
      <c r="AT20" s="12"/>
      <c r="AU20" s="12"/>
    </row>
    <row r="21" spans="1:47" ht="42" customHeight="1" thickTop="1" thickBot="1">
      <c r="A21" s="388"/>
      <c r="B21" s="388"/>
      <c r="C21" s="359" t="s">
        <v>111</v>
      </c>
      <c r="D21" s="359"/>
      <c r="E21" s="158" t="s">
        <v>116</v>
      </c>
      <c r="F21" s="405">
        <f>S21+S22+W21+W22+Z21+Z22</f>
        <v>100</v>
      </c>
      <c r="G21" s="431">
        <f>T21+Y21+Y22+AB21+AB22</f>
        <v>3.5</v>
      </c>
      <c r="H21" s="56">
        <v>15</v>
      </c>
      <c r="I21" s="436">
        <v>1</v>
      </c>
      <c r="J21" s="269"/>
      <c r="K21" s="269"/>
      <c r="L21" s="272">
        <v>10</v>
      </c>
      <c r="M21" s="438">
        <v>1</v>
      </c>
      <c r="N21" s="282">
        <v>8</v>
      </c>
      <c r="O21" s="56"/>
      <c r="P21" s="56"/>
      <c r="Q21" s="56"/>
      <c r="R21" s="56"/>
      <c r="S21" s="56">
        <f t="shared" si="0"/>
        <v>25</v>
      </c>
      <c r="T21" s="432">
        <f>I21+K21+K22+M21+P22+P21</f>
        <v>2</v>
      </c>
      <c r="U21" s="433" t="s">
        <v>120</v>
      </c>
      <c r="V21" s="56"/>
      <c r="W21" s="56"/>
      <c r="X21" s="269"/>
      <c r="Y21" s="98"/>
      <c r="Z21" s="56"/>
      <c r="AA21" s="56"/>
      <c r="AB21" s="98"/>
      <c r="AC21" s="58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2"/>
      <c r="AR21" s="12"/>
      <c r="AS21" s="12"/>
      <c r="AT21" s="12"/>
      <c r="AU21" s="12"/>
    </row>
    <row r="22" spans="1:47" ht="42" customHeight="1" thickTop="1" thickBot="1">
      <c r="A22" s="388"/>
      <c r="B22" s="388"/>
      <c r="C22" s="359"/>
      <c r="D22" s="359"/>
      <c r="E22" s="159" t="s">
        <v>117</v>
      </c>
      <c r="F22" s="405"/>
      <c r="G22" s="431"/>
      <c r="H22" s="56">
        <v>10</v>
      </c>
      <c r="I22" s="437"/>
      <c r="J22" s="269"/>
      <c r="K22" s="269"/>
      <c r="L22" s="272">
        <v>5</v>
      </c>
      <c r="M22" s="439"/>
      <c r="N22" s="282">
        <v>8</v>
      </c>
      <c r="O22" s="56"/>
      <c r="P22" s="56"/>
      <c r="Q22" s="56"/>
      <c r="R22" s="56">
        <v>20</v>
      </c>
      <c r="S22" s="56">
        <f t="shared" si="0"/>
        <v>35</v>
      </c>
      <c r="T22" s="432"/>
      <c r="U22" s="433"/>
      <c r="V22" s="92"/>
      <c r="W22" s="56">
        <v>40</v>
      </c>
      <c r="X22" s="282">
        <v>4</v>
      </c>
      <c r="Y22" s="98">
        <v>1.5</v>
      </c>
      <c r="Z22" s="56"/>
      <c r="AA22" s="56"/>
      <c r="AB22" s="98"/>
      <c r="AC22" s="160" t="s">
        <v>90</v>
      </c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2"/>
      <c r="AR22" s="12"/>
      <c r="AS22" s="12"/>
      <c r="AT22" s="12"/>
      <c r="AU22" s="12"/>
    </row>
    <row r="23" spans="1:47" ht="32.25" customHeight="1" thickBot="1">
      <c r="A23" s="434"/>
      <c r="B23" s="388"/>
      <c r="C23" s="359" t="s">
        <v>112</v>
      </c>
      <c r="D23" s="359"/>
      <c r="E23" s="161" t="s">
        <v>118</v>
      </c>
      <c r="F23" s="405">
        <f>SUM(H23,H24,J23,J24+L23+L24,W23)</f>
        <v>85</v>
      </c>
      <c r="G23" s="431">
        <f>SUM(T23,Y23,AB23)</f>
        <v>3</v>
      </c>
      <c r="H23" s="56">
        <v>20</v>
      </c>
      <c r="I23" s="436">
        <v>1</v>
      </c>
      <c r="J23" s="269"/>
      <c r="K23" s="269"/>
      <c r="L23" s="272">
        <v>10</v>
      </c>
      <c r="M23" s="438">
        <v>0.5</v>
      </c>
      <c r="N23" s="282">
        <v>8</v>
      </c>
      <c r="O23" s="405"/>
      <c r="P23" s="56"/>
      <c r="Q23" s="56"/>
      <c r="R23" s="405"/>
      <c r="S23" s="56">
        <f t="shared" si="0"/>
        <v>30</v>
      </c>
      <c r="T23" s="432">
        <v>1.5</v>
      </c>
      <c r="U23" s="435"/>
      <c r="V23" s="444" t="s">
        <v>92</v>
      </c>
      <c r="W23" s="405">
        <v>40</v>
      </c>
      <c r="X23" s="445">
        <v>4</v>
      </c>
      <c r="Y23" s="447">
        <v>1.5</v>
      </c>
      <c r="Z23" s="405"/>
      <c r="AA23" s="405"/>
      <c r="AB23" s="447"/>
      <c r="AC23" s="447" t="s">
        <v>90</v>
      </c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2"/>
      <c r="AR23" s="12"/>
      <c r="AS23" s="12"/>
      <c r="AT23" s="12"/>
      <c r="AU23" s="12"/>
    </row>
    <row r="24" spans="1:47" ht="35.25" customHeight="1" thickBot="1">
      <c r="A24" s="434"/>
      <c r="B24" s="388"/>
      <c r="C24" s="359"/>
      <c r="D24" s="359"/>
      <c r="E24" s="161" t="s">
        <v>117</v>
      </c>
      <c r="F24" s="405"/>
      <c r="G24" s="431"/>
      <c r="H24" s="56">
        <v>10</v>
      </c>
      <c r="I24" s="437"/>
      <c r="J24" s="269"/>
      <c r="K24" s="269"/>
      <c r="L24" s="272">
        <v>5</v>
      </c>
      <c r="M24" s="439"/>
      <c r="N24" s="282">
        <v>8</v>
      </c>
      <c r="O24" s="405"/>
      <c r="P24" s="56"/>
      <c r="Q24" s="56"/>
      <c r="R24" s="405"/>
      <c r="S24" s="56">
        <f t="shared" si="0"/>
        <v>15</v>
      </c>
      <c r="T24" s="432"/>
      <c r="U24" s="435"/>
      <c r="V24" s="444"/>
      <c r="W24" s="405"/>
      <c r="X24" s="446"/>
      <c r="Y24" s="447"/>
      <c r="Z24" s="405"/>
      <c r="AA24" s="405"/>
      <c r="AB24" s="447"/>
      <c r="AC24" s="44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2"/>
      <c r="AR24" s="12"/>
      <c r="AS24" s="12"/>
      <c r="AT24" s="12"/>
      <c r="AU24" s="12"/>
    </row>
    <row r="25" spans="1:47" ht="27" customHeight="1" thickBot="1">
      <c r="A25" s="63"/>
      <c r="B25" s="63"/>
      <c r="C25" s="453" t="s">
        <v>113</v>
      </c>
      <c r="D25" s="453"/>
      <c r="E25" s="311" t="s">
        <v>119</v>
      </c>
      <c r="F25" s="56">
        <f>SUM(S25,W25,Z25)</f>
        <v>135</v>
      </c>
      <c r="G25" s="88">
        <f>SUM(T25,Y25,AB25)</f>
        <v>5.5</v>
      </c>
      <c r="H25" s="289">
        <v>25</v>
      </c>
      <c r="I25" s="289">
        <v>1</v>
      </c>
      <c r="J25" s="292"/>
      <c r="K25" s="292"/>
      <c r="L25" s="310">
        <v>10</v>
      </c>
      <c r="M25" s="310">
        <v>0.5</v>
      </c>
      <c r="N25" s="292">
        <v>8</v>
      </c>
      <c r="O25" s="289"/>
      <c r="P25" s="289"/>
      <c r="Q25" s="289"/>
      <c r="R25" s="289">
        <v>20</v>
      </c>
      <c r="S25" s="56">
        <f t="shared" si="0"/>
        <v>55</v>
      </c>
      <c r="T25" s="93">
        <f>SUM(I25,K25,M25,P25)</f>
        <v>1.5</v>
      </c>
      <c r="U25" s="291"/>
      <c r="V25" s="312" t="s">
        <v>121</v>
      </c>
      <c r="W25" s="289">
        <v>40</v>
      </c>
      <c r="X25" s="313">
        <v>8</v>
      </c>
      <c r="Y25" s="314">
        <v>2</v>
      </c>
      <c r="Z25" s="289">
        <v>40</v>
      </c>
      <c r="AA25" s="313">
        <v>8</v>
      </c>
      <c r="AB25" s="314">
        <v>2</v>
      </c>
      <c r="AC25" s="315" t="s">
        <v>90</v>
      </c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2"/>
      <c r="AR25" s="12"/>
      <c r="AS25" s="12"/>
      <c r="AT25" s="12"/>
      <c r="AU25" s="12"/>
    </row>
    <row r="26" spans="1:47" ht="34.5" customHeight="1" thickTop="1" thickBot="1">
      <c r="A26" s="63"/>
      <c r="B26" s="103"/>
      <c r="C26" s="427" t="s">
        <v>101</v>
      </c>
      <c r="D26" s="427"/>
      <c r="E26" s="162" t="s">
        <v>103</v>
      </c>
      <c r="F26" s="56">
        <f t="shared" ref="F26:F27" si="1">SUM(S26,W26,Z26)</f>
        <v>270</v>
      </c>
      <c r="G26" s="88">
        <f t="shared" ref="G26:G27" si="2">SUM(T26,Y26,AB26)</f>
        <v>10.5</v>
      </c>
      <c r="H26" s="56"/>
      <c r="I26" s="56"/>
      <c r="J26" s="273">
        <v>75</v>
      </c>
      <c r="K26" s="273">
        <v>2.5</v>
      </c>
      <c r="L26" s="273">
        <v>25</v>
      </c>
      <c r="M26" s="273">
        <v>1</v>
      </c>
      <c r="N26" s="282">
        <v>8</v>
      </c>
      <c r="O26" s="56"/>
      <c r="P26" s="56"/>
      <c r="Q26" s="56"/>
      <c r="R26" s="56">
        <v>10</v>
      </c>
      <c r="S26" s="56">
        <f t="shared" si="0"/>
        <v>110</v>
      </c>
      <c r="T26" s="93">
        <f>SUM(I26,K26,M26,P26)</f>
        <v>3.5</v>
      </c>
      <c r="U26" s="33" t="s">
        <v>120</v>
      </c>
      <c r="V26" s="56" t="s">
        <v>2</v>
      </c>
      <c r="W26" s="56">
        <v>120</v>
      </c>
      <c r="X26" s="282">
        <v>4</v>
      </c>
      <c r="Y26" s="98">
        <v>3</v>
      </c>
      <c r="Z26" s="56">
        <v>40</v>
      </c>
      <c r="AA26" s="282">
        <v>4</v>
      </c>
      <c r="AB26" s="98">
        <v>4</v>
      </c>
      <c r="AC26" s="160" t="s">
        <v>90</v>
      </c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2"/>
      <c r="AR26" s="12"/>
      <c r="AS26" s="12"/>
      <c r="AT26" s="12"/>
      <c r="AU26" s="12"/>
    </row>
    <row r="27" spans="1:47" ht="51.75" customHeight="1" thickBot="1">
      <c r="A27" s="28"/>
      <c r="B27" s="103"/>
      <c r="C27" s="427" t="s">
        <v>102</v>
      </c>
      <c r="D27" s="427"/>
      <c r="E27" s="104" t="s">
        <v>104</v>
      </c>
      <c r="F27" s="56">
        <f t="shared" si="1"/>
        <v>30</v>
      </c>
      <c r="G27" s="88">
        <f t="shared" si="2"/>
        <v>1</v>
      </c>
      <c r="H27" s="56"/>
      <c r="I27" s="56"/>
      <c r="J27" s="269"/>
      <c r="K27" s="269"/>
      <c r="L27" s="272">
        <v>10</v>
      </c>
      <c r="M27" s="272">
        <v>0.5</v>
      </c>
      <c r="N27" s="282">
        <v>8</v>
      </c>
      <c r="O27" s="56">
        <v>5</v>
      </c>
      <c r="P27" s="56">
        <v>0.5</v>
      </c>
      <c r="Q27" s="56">
        <v>25</v>
      </c>
      <c r="R27" s="56">
        <v>15</v>
      </c>
      <c r="S27" s="56">
        <f t="shared" si="0"/>
        <v>30</v>
      </c>
      <c r="T27" s="93">
        <f>SUM(I27,K27,M27,P27)</f>
        <v>1</v>
      </c>
      <c r="U27" s="56" t="s">
        <v>4</v>
      </c>
      <c r="V27" s="156" t="s">
        <v>121</v>
      </c>
      <c r="W27" s="56"/>
      <c r="X27" s="163"/>
      <c r="Y27" s="98"/>
      <c r="Z27" s="56"/>
      <c r="AA27" s="56"/>
      <c r="AB27" s="98"/>
      <c r="AC27" s="56"/>
      <c r="AD27" s="36"/>
      <c r="AE27" s="36"/>
      <c r="AF27" s="36"/>
      <c r="AG27" s="36"/>
      <c r="AH27" s="36"/>
      <c r="AI27" s="36"/>
      <c r="AJ27" s="36"/>
      <c r="AK27" s="36"/>
      <c r="AL27" s="36"/>
      <c r="AM27" s="36"/>
    </row>
    <row r="28" spans="1:47" ht="29.65" customHeight="1" thickBot="1">
      <c r="A28" s="164"/>
      <c r="B28" s="165"/>
      <c r="C28" s="166"/>
      <c r="D28" s="164"/>
      <c r="E28" s="167" t="s">
        <v>59</v>
      </c>
      <c r="F28" s="69">
        <f t="shared" ref="F28:M28" si="3">SUM(F19:F27)</f>
        <v>755</v>
      </c>
      <c r="G28" s="69">
        <f t="shared" si="3"/>
        <v>28.5</v>
      </c>
      <c r="H28" s="69">
        <f t="shared" si="3"/>
        <v>125</v>
      </c>
      <c r="I28" s="69">
        <f t="shared" si="3"/>
        <v>5</v>
      </c>
      <c r="J28" s="69">
        <f t="shared" si="3"/>
        <v>75</v>
      </c>
      <c r="K28" s="69">
        <f t="shared" si="3"/>
        <v>2.5</v>
      </c>
      <c r="L28" s="69">
        <f t="shared" si="3"/>
        <v>85</v>
      </c>
      <c r="M28" s="69">
        <f t="shared" si="3"/>
        <v>4</v>
      </c>
      <c r="N28" s="317"/>
      <c r="O28" s="69">
        <f t="shared" ref="O28:T28" si="4">SUM(O19:O27)</f>
        <v>15</v>
      </c>
      <c r="P28" s="69">
        <f t="shared" si="4"/>
        <v>1</v>
      </c>
      <c r="Q28" s="299">
        <f t="shared" si="4"/>
        <v>50</v>
      </c>
      <c r="R28" s="69">
        <f t="shared" si="4"/>
        <v>95</v>
      </c>
      <c r="S28" s="69">
        <f t="shared" si="4"/>
        <v>395</v>
      </c>
      <c r="T28" s="69">
        <f t="shared" si="4"/>
        <v>12.5</v>
      </c>
      <c r="U28" s="168"/>
      <c r="V28" s="168"/>
      <c r="W28" s="69">
        <f>SUM(W19:W27)</f>
        <v>280</v>
      </c>
      <c r="X28" s="299"/>
      <c r="Y28" s="69">
        <f>SUM(Y19:Y27)</f>
        <v>10</v>
      </c>
      <c r="Z28" s="69">
        <f>SUM(Z19:Z27)</f>
        <v>80</v>
      </c>
      <c r="AA28" s="299"/>
      <c r="AB28" s="169">
        <f>SUM(AB19:AB27)</f>
        <v>6</v>
      </c>
      <c r="AC28" s="170"/>
      <c r="AD28" s="36"/>
      <c r="AE28" s="36"/>
      <c r="AF28" s="36"/>
      <c r="AG28" s="36"/>
      <c r="AH28" s="36"/>
      <c r="AI28" s="36"/>
      <c r="AJ28" s="36"/>
      <c r="AK28" s="36"/>
      <c r="AL28" s="36"/>
      <c r="AM28" s="36"/>
    </row>
    <row r="29" spans="1:47" ht="27.75" customHeight="1" thickBot="1">
      <c r="A29" s="164"/>
      <c r="B29" s="165"/>
      <c r="C29" s="454"/>
      <c r="D29" s="454"/>
      <c r="E29" s="171"/>
      <c r="F29" s="172"/>
      <c r="G29" s="172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36"/>
      <c r="AE29" s="36"/>
      <c r="AF29" s="36"/>
      <c r="AG29" s="36"/>
      <c r="AH29" s="36"/>
      <c r="AI29" s="36"/>
      <c r="AJ29" s="36"/>
      <c r="AK29" s="36"/>
      <c r="AL29" s="36"/>
      <c r="AM29" s="36"/>
    </row>
    <row r="30" spans="1:47" s="177" customFormat="1" ht="31.15" customHeight="1" thickBot="1">
      <c r="A30" s="390" t="s">
        <v>127</v>
      </c>
      <c r="B30" s="390"/>
      <c r="C30" s="390"/>
      <c r="D30" s="390"/>
      <c r="E30" s="390"/>
      <c r="F30" s="174">
        <f>F16+F28</f>
        <v>785</v>
      </c>
      <c r="G30" s="174">
        <f>G16+G28</f>
        <v>29.5</v>
      </c>
      <c r="H30" s="174"/>
      <c r="I30" s="174"/>
      <c r="J30" s="174">
        <f>J16+J28</f>
        <v>105</v>
      </c>
      <c r="K30" s="174"/>
      <c r="L30" s="174">
        <f>SUM(L16,L28)</f>
        <v>85</v>
      </c>
      <c r="M30" s="174"/>
      <c r="N30" s="174"/>
      <c r="O30" s="174">
        <f>O16+O28</f>
        <v>15</v>
      </c>
      <c r="P30" s="174"/>
      <c r="Q30" s="174"/>
      <c r="R30" s="174">
        <f>+R16+R28</f>
        <v>95</v>
      </c>
      <c r="S30" s="174">
        <f>S16+S28</f>
        <v>425</v>
      </c>
      <c r="T30" s="174"/>
      <c r="U30" s="174"/>
      <c r="V30" s="174"/>
      <c r="W30" s="174">
        <f>W16+W28</f>
        <v>280</v>
      </c>
      <c r="X30" s="174"/>
      <c r="Y30" s="174">
        <f>Y16+Y28</f>
        <v>10</v>
      </c>
      <c r="Z30" s="174">
        <f>Z16+Z28</f>
        <v>80</v>
      </c>
      <c r="AA30" s="174"/>
      <c r="AB30" s="174">
        <f>AB16+AB28</f>
        <v>6</v>
      </c>
      <c r="AC30" s="174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6"/>
      <c r="AO30" s="176"/>
      <c r="AP30" s="176"/>
      <c r="AQ30" s="176"/>
      <c r="AR30" s="176"/>
      <c r="AS30" s="176"/>
      <c r="AT30" s="176"/>
      <c r="AU30" s="176"/>
    </row>
    <row r="31" spans="1:47" ht="24.75" customHeight="1" thickBot="1">
      <c r="A31" s="390" t="s">
        <v>128</v>
      </c>
      <c r="B31" s="390"/>
      <c r="C31" s="390"/>
      <c r="D31" s="390"/>
      <c r="E31" s="390"/>
      <c r="F31" s="174">
        <f>F12+F16+F28</f>
        <v>805</v>
      </c>
      <c r="G31" s="174">
        <f>G12+G16+G28</f>
        <v>29.5</v>
      </c>
      <c r="H31" s="174"/>
      <c r="I31" s="174"/>
      <c r="J31" s="174">
        <f>J12+J16+J28</f>
        <v>125</v>
      </c>
      <c r="K31" s="174"/>
      <c r="L31" s="174">
        <v>85</v>
      </c>
      <c r="M31" s="174"/>
      <c r="N31" s="174"/>
      <c r="O31" s="174">
        <v>15</v>
      </c>
      <c r="P31" s="174"/>
      <c r="Q31" s="174"/>
      <c r="R31" s="174">
        <v>95</v>
      </c>
      <c r="S31" s="174">
        <v>425</v>
      </c>
      <c r="T31" s="174">
        <v>12</v>
      </c>
      <c r="U31" s="174"/>
      <c r="V31" s="174"/>
      <c r="W31" s="174">
        <v>280</v>
      </c>
      <c r="X31" s="174"/>
      <c r="Y31" s="174">
        <v>10</v>
      </c>
      <c r="Z31" s="174">
        <v>80</v>
      </c>
      <c r="AA31" s="174"/>
      <c r="AB31" s="174">
        <v>6</v>
      </c>
      <c r="AC31" s="174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37"/>
      <c r="AO31" s="137"/>
      <c r="AP31" s="137"/>
      <c r="AQ31" s="12"/>
      <c r="AR31" s="12"/>
      <c r="AS31" s="12"/>
      <c r="AT31" s="12"/>
      <c r="AU31" s="12"/>
    </row>
    <row r="32" spans="1:47" ht="16.5" thickBot="1">
      <c r="A32" s="448"/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76"/>
      <c r="AO32" s="76"/>
      <c r="AP32" s="76"/>
    </row>
    <row r="33" spans="1:47" ht="14.1" customHeight="1">
      <c r="A33" s="449" t="s">
        <v>126</v>
      </c>
      <c r="B33" s="449"/>
      <c r="C33" s="449"/>
      <c r="D33" s="449"/>
      <c r="E33" s="449"/>
      <c r="F33" s="78">
        <v>30</v>
      </c>
      <c r="G33" s="181">
        <v>1</v>
      </c>
      <c r="H33" s="181"/>
      <c r="I33" s="181"/>
      <c r="J33" s="78">
        <v>30</v>
      </c>
      <c r="K33" s="181"/>
      <c r="L33" s="181"/>
      <c r="M33" s="181"/>
      <c r="N33" s="78">
        <v>20</v>
      </c>
      <c r="O33" s="181"/>
      <c r="P33" s="181"/>
      <c r="Q33" s="181"/>
      <c r="R33" s="450"/>
      <c r="S33" s="450"/>
      <c r="T33" s="450"/>
      <c r="U33" s="450"/>
      <c r="V33" s="450"/>
      <c r="W33" s="450"/>
      <c r="X33" s="450"/>
      <c r="Y33" s="450"/>
      <c r="Z33" s="450"/>
      <c r="AA33" s="133"/>
      <c r="AB33" s="133"/>
      <c r="AC33" s="133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</row>
    <row r="34" spans="1:47">
      <c r="A34" s="451"/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</row>
    <row r="35" spans="1:47" ht="15" thickBot="1">
      <c r="A35" s="452"/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  <c r="AC35" s="452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</row>
    <row r="36" spans="1:47" ht="15.75">
      <c r="A36" s="440" t="s">
        <v>168</v>
      </c>
      <c r="B36" s="440"/>
      <c r="C36" s="440"/>
      <c r="D36" s="440"/>
      <c r="E36" s="182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441" t="s">
        <v>177</v>
      </c>
      <c r="S36" s="441"/>
      <c r="T36" s="441"/>
      <c r="U36" s="441"/>
      <c r="V36" s="441"/>
      <c r="W36" s="441"/>
      <c r="X36" s="441"/>
      <c r="Y36" s="441"/>
      <c r="Z36" s="441"/>
      <c r="AA36" s="183"/>
      <c r="AB36" s="183"/>
      <c r="AC36" s="183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</row>
    <row r="37" spans="1:47" ht="15.75">
      <c r="A37" s="442" t="s">
        <v>169</v>
      </c>
      <c r="B37" s="442"/>
      <c r="C37" s="442"/>
      <c r="D37" s="442"/>
      <c r="E37" s="182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443" t="s">
        <v>180</v>
      </c>
      <c r="S37" s="443"/>
      <c r="T37" s="443"/>
      <c r="U37" s="443"/>
      <c r="V37" s="443"/>
      <c r="W37" s="443"/>
      <c r="X37" s="443"/>
      <c r="Y37" s="443"/>
      <c r="Z37" s="184"/>
      <c r="AA37" s="183"/>
      <c r="AB37" s="183"/>
      <c r="AC37" s="183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</row>
    <row r="38" spans="1:47" ht="15.75">
      <c r="A38" s="185"/>
      <c r="B38" s="185"/>
      <c r="C38" s="77"/>
      <c r="D38" s="77"/>
      <c r="E38" s="77"/>
      <c r="F38" s="77"/>
      <c r="G38" s="77"/>
      <c r="H38" s="77" t="s">
        <v>170</v>
      </c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184"/>
      <c r="AA38" s="183"/>
      <c r="AB38" s="183"/>
      <c r="AC38" s="183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</row>
    <row r="39" spans="1:47" ht="15.75">
      <c r="A39" s="331"/>
      <c r="B39" s="331"/>
      <c r="C39" s="331"/>
      <c r="D39" s="331"/>
      <c r="E39" s="8"/>
      <c r="F39" s="77"/>
      <c r="G39" s="77"/>
      <c r="H39" s="77" t="s">
        <v>171</v>
      </c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184"/>
      <c r="AA39" s="183"/>
      <c r="AB39" s="183"/>
      <c r="AC39" s="183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</row>
    <row r="40" spans="1:47" ht="27.75" customHeight="1" thickBot="1">
      <c r="A40" s="185"/>
      <c r="B40" s="185"/>
      <c r="C40" s="77"/>
      <c r="D40" s="77"/>
      <c r="E40" s="77"/>
      <c r="F40" s="77"/>
      <c r="G40" s="77"/>
      <c r="H40" s="455" t="s">
        <v>174</v>
      </c>
      <c r="I40" s="455"/>
      <c r="J40" s="455"/>
      <c r="K40" s="455"/>
      <c r="L40" s="455"/>
      <c r="M40" s="455"/>
      <c r="N40" s="455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184"/>
      <c r="AA40" s="183"/>
      <c r="AB40" s="183"/>
      <c r="AC40" s="183"/>
      <c r="AD40" s="76"/>
      <c r="AE40" s="76"/>
      <c r="AF40" s="76"/>
      <c r="AG40" s="76"/>
      <c r="AH40" s="76"/>
      <c r="AI40" s="76"/>
      <c r="AJ40" s="76"/>
      <c r="AK40" s="76"/>
      <c r="AL40" s="76"/>
    </row>
    <row r="41" spans="1:47" ht="16.350000000000001" customHeight="1" thickBot="1">
      <c r="A41" s="387" t="s">
        <v>0</v>
      </c>
      <c r="B41" s="400" t="s">
        <v>14</v>
      </c>
      <c r="C41" s="329" t="s">
        <v>30</v>
      </c>
      <c r="D41" s="329"/>
      <c r="E41" s="336" t="s">
        <v>31</v>
      </c>
      <c r="F41" s="337" t="s">
        <v>32</v>
      </c>
      <c r="G41" s="338"/>
      <c r="H41" s="387" t="s">
        <v>122</v>
      </c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76"/>
      <c r="AE41" s="76"/>
      <c r="AF41" s="76"/>
      <c r="AG41" s="76"/>
      <c r="AH41" s="76"/>
      <c r="AI41" s="76"/>
      <c r="AJ41" s="76"/>
      <c r="AK41" s="76"/>
      <c r="AL41" s="76"/>
    </row>
    <row r="42" spans="1:47" ht="34.5" customHeight="1" thickBot="1">
      <c r="A42" s="387"/>
      <c r="B42" s="387"/>
      <c r="C42" s="329"/>
      <c r="D42" s="329"/>
      <c r="E42" s="336"/>
      <c r="F42" s="339"/>
      <c r="G42" s="340"/>
      <c r="H42" s="342" t="s">
        <v>54</v>
      </c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3" t="s">
        <v>53</v>
      </c>
      <c r="X42" s="343"/>
      <c r="Y42" s="343"/>
      <c r="Z42" s="343"/>
      <c r="AA42" s="343"/>
      <c r="AB42" s="343"/>
      <c r="AC42" s="343"/>
      <c r="AD42" s="76"/>
      <c r="AE42" s="76"/>
      <c r="AF42" s="76"/>
      <c r="AG42" s="76"/>
      <c r="AH42" s="76"/>
      <c r="AI42" s="76"/>
      <c r="AJ42" s="76"/>
      <c r="AK42" s="76"/>
      <c r="AL42" s="76"/>
    </row>
    <row r="43" spans="1:47" ht="29.45" customHeight="1" thickBot="1">
      <c r="A43" s="387"/>
      <c r="B43" s="387"/>
      <c r="C43" s="329"/>
      <c r="D43" s="329"/>
      <c r="E43" s="336"/>
      <c r="F43" s="344" t="s">
        <v>33</v>
      </c>
      <c r="G43" s="345" t="s">
        <v>1</v>
      </c>
      <c r="H43" s="355" t="s">
        <v>34</v>
      </c>
      <c r="I43" s="356"/>
      <c r="J43" s="355" t="s">
        <v>35</v>
      </c>
      <c r="K43" s="356"/>
      <c r="L43" s="357" t="s">
        <v>36</v>
      </c>
      <c r="M43" s="358"/>
      <c r="N43" s="346" t="s">
        <v>39</v>
      </c>
      <c r="O43" s="355" t="s">
        <v>38</v>
      </c>
      <c r="P43" s="356"/>
      <c r="Q43" s="346" t="s">
        <v>37</v>
      </c>
      <c r="R43" s="352" t="s">
        <v>40</v>
      </c>
      <c r="S43" s="353" t="s">
        <v>41</v>
      </c>
      <c r="T43" s="353" t="s">
        <v>42</v>
      </c>
      <c r="U43" s="354" t="s">
        <v>43</v>
      </c>
      <c r="V43" s="354"/>
      <c r="W43" s="347" t="s">
        <v>46</v>
      </c>
      <c r="X43" s="347" t="s">
        <v>47</v>
      </c>
      <c r="Y43" s="347" t="s">
        <v>48</v>
      </c>
      <c r="Z43" s="347" t="s">
        <v>49</v>
      </c>
      <c r="AA43" s="347" t="s">
        <v>50</v>
      </c>
      <c r="AB43" s="347" t="s">
        <v>51</v>
      </c>
      <c r="AC43" s="348" t="s">
        <v>52</v>
      </c>
      <c r="AD43" s="76"/>
      <c r="AE43" s="76"/>
      <c r="AF43" s="76"/>
      <c r="AG43" s="76"/>
      <c r="AH43" s="76"/>
      <c r="AI43" s="76"/>
      <c r="AJ43" s="76"/>
      <c r="AK43" s="76"/>
      <c r="AL43" s="76"/>
    </row>
    <row r="44" spans="1:47" ht="44.45" customHeight="1" thickBot="1">
      <c r="A44" s="387"/>
      <c r="B44" s="387"/>
      <c r="C44" s="329"/>
      <c r="D44" s="329"/>
      <c r="E44" s="336"/>
      <c r="F44" s="344"/>
      <c r="G44" s="345"/>
      <c r="H44" s="288" t="s">
        <v>17</v>
      </c>
      <c r="I44" s="288" t="s">
        <v>1</v>
      </c>
      <c r="J44" s="288" t="s">
        <v>17</v>
      </c>
      <c r="K44" s="288" t="s">
        <v>1</v>
      </c>
      <c r="L44" s="288" t="s">
        <v>17</v>
      </c>
      <c r="M44" s="288" t="s">
        <v>1</v>
      </c>
      <c r="N44" s="346"/>
      <c r="O44" s="288" t="s">
        <v>17</v>
      </c>
      <c r="P44" s="288" t="s">
        <v>1</v>
      </c>
      <c r="Q44" s="346"/>
      <c r="R44" s="352"/>
      <c r="S44" s="353"/>
      <c r="T44" s="353"/>
      <c r="U44" s="303" t="s">
        <v>44</v>
      </c>
      <c r="V44" s="304" t="s">
        <v>45</v>
      </c>
      <c r="W44" s="347"/>
      <c r="X44" s="347"/>
      <c r="Y44" s="347"/>
      <c r="Z44" s="347"/>
      <c r="AA44" s="347"/>
      <c r="AB44" s="347"/>
      <c r="AC44" s="348"/>
      <c r="AD44" s="76"/>
      <c r="AE44" s="76"/>
      <c r="AF44" s="76"/>
      <c r="AG44" s="76"/>
      <c r="AH44" s="76"/>
      <c r="AI44" s="76"/>
      <c r="AJ44" s="76"/>
      <c r="AK44" s="76"/>
      <c r="AL44" s="76"/>
    </row>
    <row r="45" spans="1:47" ht="22.5" customHeight="1" thickBot="1">
      <c r="A45" s="44">
        <v>1</v>
      </c>
      <c r="B45" s="141"/>
      <c r="C45" s="427">
        <v>2</v>
      </c>
      <c r="D45" s="427"/>
      <c r="E45" s="186"/>
      <c r="F45" s="186">
        <v>3</v>
      </c>
      <c r="G45" s="44">
        <v>4</v>
      </c>
      <c r="H45" s="186">
        <v>5</v>
      </c>
      <c r="I45" s="186"/>
      <c r="J45" s="387">
        <v>7</v>
      </c>
      <c r="K45" s="387"/>
      <c r="L45" s="387"/>
      <c r="M45" s="387"/>
      <c r="N45" s="387"/>
      <c r="O45" s="187">
        <v>9</v>
      </c>
      <c r="P45" s="186"/>
      <c r="Q45" s="186"/>
      <c r="R45" s="44">
        <v>11</v>
      </c>
      <c r="S45" s="141"/>
      <c r="T45" s="141"/>
      <c r="U45" s="428">
        <v>13</v>
      </c>
      <c r="V45" s="428"/>
      <c r="W45" s="428">
        <v>14</v>
      </c>
      <c r="X45" s="428"/>
      <c r="Y45" s="44">
        <v>15</v>
      </c>
      <c r="Z45" s="428">
        <v>16</v>
      </c>
      <c r="AA45" s="428"/>
      <c r="AB45" s="44">
        <v>17</v>
      </c>
      <c r="AC45" s="44">
        <v>18</v>
      </c>
      <c r="AD45" s="76"/>
      <c r="AE45" s="76"/>
      <c r="AF45" s="76"/>
      <c r="AG45" s="76"/>
      <c r="AH45" s="76"/>
      <c r="AI45" s="76"/>
      <c r="AJ45" s="76"/>
      <c r="AK45" s="76"/>
      <c r="AL45" s="76"/>
    </row>
    <row r="46" spans="1:47" ht="41.25" customHeight="1" thickBot="1">
      <c r="A46" s="359" t="s">
        <v>186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137"/>
      <c r="AE46" s="137"/>
      <c r="AF46" s="137"/>
      <c r="AG46" s="137"/>
      <c r="AH46" s="137"/>
      <c r="AI46" s="137"/>
      <c r="AJ46" s="137"/>
      <c r="AK46" s="137"/>
      <c r="AL46" s="137"/>
      <c r="AM46" s="12"/>
      <c r="AN46" s="12"/>
      <c r="AO46" s="12"/>
      <c r="AP46" s="12"/>
      <c r="AQ46" s="12"/>
      <c r="AR46" s="12"/>
      <c r="AS46" s="12"/>
      <c r="AT46" s="12"/>
      <c r="AU46" s="12"/>
    </row>
    <row r="47" spans="1:47" ht="33" customHeight="1" thickBot="1">
      <c r="A47" s="28"/>
      <c r="B47" s="188"/>
      <c r="C47" s="387" t="s">
        <v>84</v>
      </c>
      <c r="D47" s="387"/>
      <c r="E47" s="29" t="s">
        <v>85</v>
      </c>
      <c r="F47" s="30">
        <f>SUM(H47,J47,O47,R47,W47,Z47)</f>
        <v>30</v>
      </c>
      <c r="G47" s="31">
        <f>SUM(T47,Y47,AB47)</f>
        <v>1</v>
      </c>
      <c r="H47" s="30"/>
      <c r="I47" s="30"/>
      <c r="J47" s="30">
        <v>30</v>
      </c>
      <c r="K47" s="30">
        <v>1</v>
      </c>
      <c r="L47" s="30"/>
      <c r="M47" s="30"/>
      <c r="N47" s="30">
        <v>20</v>
      </c>
      <c r="O47" s="30"/>
      <c r="P47" s="30"/>
      <c r="Q47" s="30"/>
      <c r="R47" s="30"/>
      <c r="S47" s="30"/>
      <c r="T47" s="32">
        <v>1</v>
      </c>
      <c r="U47" s="30"/>
      <c r="V47" s="322" t="s">
        <v>91</v>
      </c>
      <c r="W47" s="30"/>
      <c r="X47" s="30"/>
      <c r="Y47" s="65"/>
      <c r="Z47" s="30"/>
      <c r="AA47" s="30"/>
      <c r="AB47" s="65"/>
      <c r="AC47" s="30"/>
      <c r="AD47" s="137"/>
      <c r="AE47" s="137"/>
      <c r="AF47" s="137"/>
      <c r="AG47" s="137"/>
      <c r="AH47" s="137"/>
      <c r="AI47" s="137"/>
      <c r="AJ47" s="137"/>
      <c r="AK47" s="137"/>
      <c r="AL47" s="137"/>
      <c r="AM47" s="12"/>
      <c r="AN47" s="12"/>
      <c r="AO47" s="12"/>
      <c r="AP47" s="12"/>
      <c r="AQ47" s="12"/>
      <c r="AR47" s="12"/>
      <c r="AS47" s="12"/>
      <c r="AT47" s="12"/>
      <c r="AU47" s="12"/>
    </row>
    <row r="48" spans="1:47" ht="23.65" customHeight="1" thickBot="1">
      <c r="A48" s="456" t="s">
        <v>59</v>
      </c>
      <c r="B48" s="456"/>
      <c r="C48" s="456"/>
      <c r="D48" s="456"/>
      <c r="E48" s="456"/>
      <c r="F48" s="189">
        <f>SUM(F47)</f>
        <v>30</v>
      </c>
      <c r="G48" s="190">
        <f>SUM(G47)</f>
        <v>1</v>
      </c>
      <c r="H48" s="189">
        <f>SUM(H47)</f>
        <v>0</v>
      </c>
      <c r="I48" s="189"/>
      <c r="J48" s="189">
        <f>SUM(J47)</f>
        <v>30</v>
      </c>
      <c r="K48" s="189"/>
      <c r="L48" s="189"/>
      <c r="M48" s="189"/>
      <c r="N48" s="319"/>
      <c r="O48" s="189">
        <f>SUM(O47)</f>
        <v>0</v>
      </c>
      <c r="P48" s="189"/>
      <c r="Q48" s="319"/>
      <c r="R48" s="189">
        <f>SUM(R47)</f>
        <v>0</v>
      </c>
      <c r="S48" s="189">
        <f>H48+J48+O48+R48</f>
        <v>30</v>
      </c>
      <c r="T48" s="189">
        <f>SUM(T47)</f>
        <v>1</v>
      </c>
      <c r="U48" s="189"/>
      <c r="V48" s="189">
        <f>SUM(V39:V47)</f>
        <v>0</v>
      </c>
      <c r="W48" s="189">
        <f>SUM(W47)</f>
        <v>0</v>
      </c>
      <c r="X48" s="319"/>
      <c r="Y48" s="189">
        <f>SUM(Y47)</f>
        <v>0</v>
      </c>
      <c r="Z48" s="189">
        <f>SUM(Z47)</f>
        <v>0</v>
      </c>
      <c r="AA48" s="319"/>
      <c r="AB48" s="189">
        <f>SUM(AB47)</f>
        <v>0</v>
      </c>
      <c r="AC48" s="191"/>
      <c r="AD48" s="76"/>
      <c r="AE48" s="76"/>
      <c r="AF48" s="76"/>
      <c r="AG48" s="76"/>
      <c r="AH48" s="76"/>
      <c r="AI48" s="76"/>
      <c r="AJ48" s="76"/>
      <c r="AK48" s="76"/>
      <c r="AL48" s="76"/>
    </row>
    <row r="49" spans="1:47" ht="33" customHeight="1" thickBot="1">
      <c r="A49" s="426" t="s">
        <v>187</v>
      </c>
      <c r="B49" s="426"/>
      <c r="C49" s="426"/>
      <c r="D49" s="426"/>
      <c r="E49" s="426"/>
      <c r="F49" s="426"/>
      <c r="G49" s="426"/>
      <c r="H49" s="426"/>
      <c r="I49" s="426"/>
      <c r="J49" s="426"/>
      <c r="K49" s="426"/>
      <c r="L49" s="426"/>
      <c r="M49" s="426"/>
      <c r="N49" s="426"/>
      <c r="O49" s="426"/>
      <c r="P49" s="426"/>
      <c r="Q49" s="426"/>
      <c r="R49" s="426"/>
      <c r="S49" s="426"/>
      <c r="T49" s="426"/>
      <c r="U49" s="426"/>
      <c r="V49" s="426"/>
      <c r="W49" s="426"/>
      <c r="X49" s="426"/>
      <c r="Y49" s="426"/>
      <c r="Z49" s="426"/>
      <c r="AA49" s="426"/>
      <c r="AB49" s="426"/>
      <c r="AC49" s="426"/>
      <c r="AD49" s="137"/>
      <c r="AE49" s="137"/>
      <c r="AF49" s="137"/>
      <c r="AG49" s="137"/>
      <c r="AH49" s="137"/>
      <c r="AI49" s="137"/>
      <c r="AJ49" s="137"/>
      <c r="AK49" s="137"/>
      <c r="AL49" s="137"/>
      <c r="AM49" s="12"/>
      <c r="AN49" s="12"/>
      <c r="AO49" s="12"/>
      <c r="AP49" s="12"/>
      <c r="AQ49" s="12"/>
      <c r="AR49" s="12"/>
      <c r="AS49" s="12"/>
      <c r="AT49" s="12"/>
      <c r="AU49" s="12"/>
    </row>
    <row r="50" spans="1:47" ht="33" customHeight="1" thickTop="1" thickBot="1">
      <c r="A50" s="293"/>
      <c r="B50" s="294"/>
      <c r="C50" s="461" t="s">
        <v>129</v>
      </c>
      <c r="D50" s="361"/>
      <c r="E50" s="64" t="s">
        <v>132</v>
      </c>
      <c r="F50" s="30">
        <f>SUM(S50,W50,Z50)</f>
        <v>140</v>
      </c>
      <c r="G50" s="31">
        <f>SUM(T50,Y50,AB50)</f>
        <v>5.5</v>
      </c>
      <c r="H50" s="289">
        <v>25</v>
      </c>
      <c r="I50" s="289">
        <v>1</v>
      </c>
      <c r="J50" s="289"/>
      <c r="K50" s="289"/>
      <c r="L50" s="310">
        <v>10</v>
      </c>
      <c r="M50" s="310">
        <v>0.5</v>
      </c>
      <c r="N50" s="313">
        <v>8</v>
      </c>
      <c r="O50" s="56"/>
      <c r="P50" s="56"/>
      <c r="Q50" s="289"/>
      <c r="R50" s="56">
        <v>25</v>
      </c>
      <c r="S50" s="289">
        <f>SUM(H50,J50,L50,O50,R50)</f>
        <v>60</v>
      </c>
      <c r="T50" s="93">
        <f>SUM(I50,K50,M50,P50)</f>
        <v>1.5</v>
      </c>
      <c r="U50" s="33" t="s">
        <v>120</v>
      </c>
      <c r="V50" s="56"/>
      <c r="W50" s="56">
        <v>40</v>
      </c>
      <c r="X50" s="282">
        <v>8</v>
      </c>
      <c r="Y50" s="98">
        <v>2</v>
      </c>
      <c r="Z50" s="56">
        <v>40</v>
      </c>
      <c r="AA50" s="282">
        <v>8</v>
      </c>
      <c r="AB50" s="160">
        <v>2</v>
      </c>
      <c r="AC50" s="160" t="s">
        <v>90</v>
      </c>
      <c r="AD50" s="137"/>
      <c r="AF50" s="137"/>
      <c r="AG50" s="137"/>
      <c r="AH50" s="137"/>
      <c r="AI50" s="137"/>
      <c r="AJ50" s="137"/>
      <c r="AK50" s="137"/>
      <c r="AL50" s="137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ht="42" customHeight="1" thickBot="1">
      <c r="A51" s="192"/>
      <c r="B51" s="193"/>
      <c r="C51" s="461" t="s">
        <v>130</v>
      </c>
      <c r="D51" s="361"/>
      <c r="E51" s="194" t="s">
        <v>133</v>
      </c>
      <c r="F51" s="30">
        <f t="shared" ref="F51:F53" si="5">SUM(S51,W51,Z51)</f>
        <v>40</v>
      </c>
      <c r="G51" s="31">
        <f t="shared" ref="G51:G53" si="6">SUM(T51,Y51,AB51)</f>
        <v>2</v>
      </c>
      <c r="H51" s="56"/>
      <c r="I51" s="56"/>
      <c r="J51" s="56"/>
      <c r="K51" s="56"/>
      <c r="L51" s="269"/>
      <c r="M51" s="269"/>
      <c r="N51" s="269"/>
      <c r="O51" s="56"/>
      <c r="P51" s="56"/>
      <c r="Q51" s="56"/>
      <c r="R51" s="56"/>
      <c r="S51" s="289">
        <f t="shared" ref="S51:S55" si="7">SUM(H51,J51,L51,O51,R51)</f>
        <v>0</v>
      </c>
      <c r="T51" s="93">
        <f t="shared" ref="T51:T54" si="8">SUM(I51,K51,M51,P51)</f>
        <v>0</v>
      </c>
      <c r="U51" s="56"/>
      <c r="V51" s="56"/>
      <c r="W51" s="56"/>
      <c r="X51" s="269"/>
      <c r="Y51" s="98"/>
      <c r="Z51" s="56">
        <v>40</v>
      </c>
      <c r="AA51" s="282">
        <v>8</v>
      </c>
      <c r="AB51" s="160">
        <v>2</v>
      </c>
      <c r="AC51" s="160" t="s">
        <v>90</v>
      </c>
      <c r="AD51" s="137"/>
      <c r="AE51" s="137"/>
      <c r="AF51" s="137"/>
      <c r="AG51" s="137"/>
      <c r="AH51" s="137"/>
      <c r="AI51" s="137"/>
      <c r="AJ51" s="137"/>
      <c r="AK51" s="137"/>
      <c r="AL51" s="137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1:47" ht="34.5" customHeight="1" thickBot="1">
      <c r="A52" s="192"/>
      <c r="B52" s="193"/>
      <c r="C52" s="359" t="s">
        <v>111</v>
      </c>
      <c r="D52" s="359"/>
      <c r="E52" s="194" t="s">
        <v>117</v>
      </c>
      <c r="F52" s="30">
        <f t="shared" si="5"/>
        <v>120</v>
      </c>
      <c r="G52" s="31">
        <f t="shared" si="6"/>
        <v>4.5</v>
      </c>
      <c r="H52" s="56"/>
      <c r="I52" s="56"/>
      <c r="J52" s="56"/>
      <c r="K52" s="56"/>
      <c r="L52" s="269"/>
      <c r="M52" s="269"/>
      <c r="N52" s="269"/>
      <c r="O52" s="56"/>
      <c r="P52" s="56"/>
      <c r="Q52" s="56"/>
      <c r="R52" s="56"/>
      <c r="S52" s="289">
        <f t="shared" si="7"/>
        <v>0</v>
      </c>
      <c r="T52" s="93">
        <f t="shared" si="8"/>
        <v>0</v>
      </c>
      <c r="U52" s="56"/>
      <c r="V52" s="56"/>
      <c r="W52" s="56">
        <v>40</v>
      </c>
      <c r="X52" s="282">
        <v>4</v>
      </c>
      <c r="Y52" s="160">
        <v>1.5</v>
      </c>
      <c r="Z52" s="56">
        <v>80</v>
      </c>
      <c r="AA52" s="282">
        <v>4</v>
      </c>
      <c r="AB52" s="160">
        <v>3</v>
      </c>
      <c r="AC52" s="160" t="s">
        <v>90</v>
      </c>
      <c r="AD52" s="137"/>
      <c r="AE52" s="137"/>
      <c r="AF52" s="137"/>
      <c r="AG52" s="137"/>
      <c r="AH52" s="137"/>
      <c r="AI52" s="137"/>
      <c r="AJ52" s="137"/>
      <c r="AK52" s="137"/>
      <c r="AL52" s="137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1:47" ht="36" customHeight="1" thickTop="1" thickBot="1">
      <c r="A53" s="293"/>
      <c r="B53" s="294"/>
      <c r="C53" s="348" t="s">
        <v>131</v>
      </c>
      <c r="D53" s="348"/>
      <c r="E53" s="290" t="s">
        <v>134</v>
      </c>
      <c r="F53" s="30">
        <f t="shared" si="5"/>
        <v>140</v>
      </c>
      <c r="G53" s="31">
        <f t="shared" si="6"/>
        <v>6</v>
      </c>
      <c r="H53" s="289">
        <v>25</v>
      </c>
      <c r="I53" s="289">
        <v>1.5</v>
      </c>
      <c r="J53" s="289"/>
      <c r="K53" s="289"/>
      <c r="L53" s="310">
        <v>10</v>
      </c>
      <c r="M53" s="310">
        <v>0.5</v>
      </c>
      <c r="N53" s="313">
        <v>8</v>
      </c>
      <c r="O53" s="56"/>
      <c r="P53" s="56"/>
      <c r="Q53" s="56"/>
      <c r="R53" s="56">
        <v>25</v>
      </c>
      <c r="S53" s="289">
        <f t="shared" si="7"/>
        <v>60</v>
      </c>
      <c r="T53" s="93">
        <f t="shared" si="8"/>
        <v>2</v>
      </c>
      <c r="U53" s="33" t="s">
        <v>120</v>
      </c>
      <c r="V53" s="56"/>
      <c r="W53" s="56">
        <v>40</v>
      </c>
      <c r="X53" s="282">
        <v>4</v>
      </c>
      <c r="Y53" s="160">
        <v>2</v>
      </c>
      <c r="Z53" s="56">
        <v>40</v>
      </c>
      <c r="AA53" s="282">
        <v>4</v>
      </c>
      <c r="AB53" s="160">
        <v>2</v>
      </c>
      <c r="AC53" s="160" t="s">
        <v>90</v>
      </c>
      <c r="AD53" s="137"/>
      <c r="AE53" s="137"/>
      <c r="AF53" s="137"/>
      <c r="AG53" s="137"/>
      <c r="AH53" s="137"/>
      <c r="AI53" s="137"/>
      <c r="AJ53" s="137"/>
      <c r="AK53" s="137"/>
      <c r="AL53" s="137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1:47" ht="42.75" customHeight="1" thickTop="1" thickBot="1">
      <c r="A54" s="458"/>
      <c r="B54" s="459"/>
      <c r="C54" s="348" t="s">
        <v>112</v>
      </c>
      <c r="D54" s="348"/>
      <c r="E54" s="64" t="s">
        <v>118</v>
      </c>
      <c r="F54" s="359">
        <f>SUM(S54,S55,W54,Z54)</f>
        <v>335</v>
      </c>
      <c r="G54" s="460">
        <f>SUM(T54,Y54,AB54)</f>
        <v>11.5</v>
      </c>
      <c r="H54" s="56">
        <v>10</v>
      </c>
      <c r="I54" s="436">
        <v>1</v>
      </c>
      <c r="J54" s="56"/>
      <c r="K54" s="436"/>
      <c r="L54" s="272">
        <v>5</v>
      </c>
      <c r="M54" s="438">
        <v>1</v>
      </c>
      <c r="N54" s="282">
        <v>8</v>
      </c>
      <c r="O54" s="405"/>
      <c r="P54" s="436"/>
      <c r="Q54" s="405"/>
      <c r="R54" s="405">
        <v>25</v>
      </c>
      <c r="S54" s="289">
        <f t="shared" si="7"/>
        <v>40</v>
      </c>
      <c r="T54" s="464">
        <f t="shared" si="8"/>
        <v>2</v>
      </c>
      <c r="U54" s="433" t="s">
        <v>120</v>
      </c>
      <c r="V54" s="405"/>
      <c r="W54" s="405">
        <v>80</v>
      </c>
      <c r="X54" s="445">
        <v>4</v>
      </c>
      <c r="Y54" s="447">
        <v>2.5</v>
      </c>
      <c r="Z54" s="405">
        <v>200</v>
      </c>
      <c r="AA54" s="445">
        <v>4</v>
      </c>
      <c r="AB54" s="466">
        <v>7</v>
      </c>
      <c r="AC54" s="466" t="s">
        <v>90</v>
      </c>
      <c r="AD54" s="137"/>
      <c r="AE54" s="137"/>
      <c r="AF54" s="137"/>
      <c r="AG54" s="137"/>
      <c r="AH54" s="137"/>
      <c r="AI54" s="137"/>
      <c r="AJ54" s="137"/>
      <c r="AK54" s="137"/>
      <c r="AL54" s="137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1:47" ht="31.15" customHeight="1" thickTop="1" thickBot="1">
      <c r="A55" s="458"/>
      <c r="B55" s="459"/>
      <c r="C55" s="348"/>
      <c r="D55" s="348"/>
      <c r="E55" s="64" t="s">
        <v>117</v>
      </c>
      <c r="F55" s="359"/>
      <c r="G55" s="460"/>
      <c r="H55" s="56">
        <v>10</v>
      </c>
      <c r="I55" s="437"/>
      <c r="J55" s="56"/>
      <c r="K55" s="437"/>
      <c r="L55" s="269">
        <v>5</v>
      </c>
      <c r="M55" s="439"/>
      <c r="N55" s="56">
        <v>8</v>
      </c>
      <c r="O55" s="405"/>
      <c r="P55" s="437"/>
      <c r="Q55" s="405"/>
      <c r="R55" s="405"/>
      <c r="S55" s="289">
        <f t="shared" si="7"/>
        <v>15</v>
      </c>
      <c r="T55" s="465"/>
      <c r="U55" s="433"/>
      <c r="V55" s="405"/>
      <c r="W55" s="405"/>
      <c r="X55" s="446"/>
      <c r="Y55" s="447"/>
      <c r="Z55" s="405"/>
      <c r="AA55" s="446"/>
      <c r="AB55" s="466"/>
      <c r="AC55" s="466"/>
      <c r="AD55" s="137"/>
      <c r="AE55" s="137"/>
      <c r="AF55" s="137"/>
      <c r="AG55" s="137"/>
      <c r="AH55" s="137"/>
      <c r="AI55" s="137"/>
      <c r="AJ55" s="137"/>
      <c r="AK55" s="137"/>
      <c r="AL55" s="137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1:47" ht="29.25" customHeight="1" thickBot="1">
      <c r="A56" s="179"/>
      <c r="B56" s="193"/>
      <c r="C56" s="195"/>
      <c r="D56" s="196"/>
      <c r="E56" s="197" t="s">
        <v>59</v>
      </c>
      <c r="F56" s="189">
        <f>SUM(S56,W56,Z56)</f>
        <v>775</v>
      </c>
      <c r="G56" s="189">
        <f t="shared" ref="G56:M56" si="9">SUM(G50:G55)</f>
        <v>29.5</v>
      </c>
      <c r="H56" s="189">
        <f t="shared" si="9"/>
        <v>70</v>
      </c>
      <c r="I56" s="189">
        <f t="shared" si="9"/>
        <v>3.5</v>
      </c>
      <c r="J56" s="189">
        <f t="shared" si="9"/>
        <v>0</v>
      </c>
      <c r="K56" s="189">
        <f t="shared" si="9"/>
        <v>0</v>
      </c>
      <c r="L56" s="189">
        <f t="shared" si="9"/>
        <v>30</v>
      </c>
      <c r="M56" s="189">
        <f t="shared" si="9"/>
        <v>2</v>
      </c>
      <c r="N56" s="319"/>
      <c r="O56" s="189">
        <f>SUM(O50:O55)</f>
        <v>0</v>
      </c>
      <c r="P56" s="189">
        <f>SUM(P50:P55)</f>
        <v>0</v>
      </c>
      <c r="Q56" s="319"/>
      <c r="R56" s="198">
        <f>SUM(R50:R55)</f>
        <v>75</v>
      </c>
      <c r="S56" s="189">
        <f>SUM(S50:S55)</f>
        <v>175</v>
      </c>
      <c r="T56" s="189">
        <f>SUM(T50:T55)</f>
        <v>5.5</v>
      </c>
      <c r="U56" s="199"/>
      <c r="V56" s="200"/>
      <c r="W56" s="189">
        <f>SUM(W50:W55)</f>
        <v>200</v>
      </c>
      <c r="X56" s="319"/>
      <c r="Y56" s="189">
        <f>SUM(Y50:Y55)</f>
        <v>8</v>
      </c>
      <c r="Z56" s="189">
        <f>SUM(Z50:Z55)</f>
        <v>400</v>
      </c>
      <c r="AA56" s="319"/>
      <c r="AB56" s="189">
        <f>SUM(AB50:AB55)</f>
        <v>16</v>
      </c>
      <c r="AC56" s="200"/>
      <c r="AD56" s="137"/>
      <c r="AE56" s="137"/>
      <c r="AF56" s="137"/>
      <c r="AG56" s="137"/>
      <c r="AH56" s="137"/>
      <c r="AI56" s="137"/>
      <c r="AJ56" s="137"/>
      <c r="AK56" s="137"/>
      <c r="AL56" s="137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s="72" customFormat="1" ht="31.9" customHeight="1" thickBot="1">
      <c r="A57" s="179"/>
      <c r="B57" s="193"/>
      <c r="C57" s="454" t="s">
        <v>138</v>
      </c>
      <c r="D57" s="454"/>
      <c r="E57" s="201"/>
      <c r="F57" s="172">
        <v>30</v>
      </c>
      <c r="G57" s="172">
        <v>1</v>
      </c>
      <c r="H57" s="173"/>
      <c r="I57" s="173"/>
      <c r="J57" s="173"/>
      <c r="K57" s="173"/>
      <c r="L57" s="173"/>
      <c r="M57" s="173"/>
      <c r="N57" s="173">
        <v>20</v>
      </c>
      <c r="O57" s="173"/>
      <c r="P57" s="173"/>
      <c r="Q57" s="173"/>
      <c r="R57" s="173"/>
      <c r="S57" s="173"/>
      <c r="T57" s="173"/>
      <c r="U57" s="172"/>
      <c r="V57" s="172" t="s">
        <v>91</v>
      </c>
      <c r="W57" s="173"/>
      <c r="X57" s="173"/>
      <c r="Y57" s="173"/>
      <c r="Z57" s="173"/>
      <c r="AA57" s="173"/>
      <c r="AB57" s="173"/>
      <c r="AC57" s="173"/>
      <c r="AD57" s="178"/>
      <c r="AE57" s="178"/>
      <c r="AF57" s="178"/>
      <c r="AG57" s="178"/>
      <c r="AH57" s="178"/>
      <c r="AI57" s="178"/>
      <c r="AJ57" s="178"/>
      <c r="AK57" s="178"/>
      <c r="AL57" s="202"/>
      <c r="AM57" s="71"/>
      <c r="AN57" s="71"/>
      <c r="AO57" s="71"/>
      <c r="AP57" s="71"/>
      <c r="AQ57" s="71"/>
      <c r="AR57" s="71"/>
      <c r="AS57" s="71"/>
      <c r="AT57" s="71"/>
      <c r="AU57" s="71"/>
    </row>
    <row r="58" spans="1:47" ht="31.9" customHeight="1" thickBot="1">
      <c r="A58" s="462" t="s">
        <v>135</v>
      </c>
      <c r="B58" s="462"/>
      <c r="C58" s="462"/>
      <c r="D58" s="462"/>
      <c r="E58" s="462"/>
      <c r="F58" s="174">
        <f>F48+F56</f>
        <v>805</v>
      </c>
      <c r="G58" s="174">
        <f>G48+G56</f>
        <v>30.5</v>
      </c>
      <c r="H58" s="174"/>
      <c r="I58" s="174"/>
      <c r="J58" s="174"/>
      <c r="K58" s="174"/>
      <c r="L58" s="174">
        <f>SUM(L48,L56)</f>
        <v>30</v>
      </c>
      <c r="M58" s="174"/>
      <c r="N58" s="174"/>
      <c r="O58" s="174"/>
      <c r="P58" s="174"/>
      <c r="Q58" s="174"/>
      <c r="R58" s="174"/>
      <c r="S58" s="174">
        <f>S48+S56</f>
        <v>205</v>
      </c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37"/>
      <c r="AE58" s="137"/>
      <c r="AF58" s="137"/>
      <c r="AG58" s="137"/>
      <c r="AH58" s="137"/>
      <c r="AI58" s="137"/>
      <c r="AJ58" s="137"/>
      <c r="AK58" s="137"/>
      <c r="AL58" s="137"/>
      <c r="AM58" s="12"/>
      <c r="AN58" s="12"/>
      <c r="AO58" s="12"/>
      <c r="AP58" s="12"/>
      <c r="AQ58" s="12"/>
      <c r="AR58" s="12"/>
      <c r="AS58" s="12"/>
      <c r="AT58" s="12"/>
      <c r="AU58" s="12"/>
    </row>
    <row r="59" spans="1:47" s="36" customFormat="1" ht="31.9" customHeight="1">
      <c r="A59" s="203"/>
      <c r="B59" s="203"/>
      <c r="C59" s="203"/>
      <c r="D59" s="203"/>
      <c r="E59" s="203"/>
      <c r="F59" s="204"/>
      <c r="G59" s="205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178"/>
      <c r="AE59" s="178"/>
      <c r="AF59" s="178"/>
      <c r="AG59" s="178"/>
      <c r="AH59" s="178"/>
      <c r="AI59" s="178"/>
      <c r="AJ59" s="178"/>
      <c r="AK59" s="178"/>
      <c r="AL59" s="178"/>
      <c r="AM59" s="35"/>
      <c r="AN59" s="35"/>
      <c r="AO59" s="35"/>
      <c r="AP59" s="35"/>
      <c r="AQ59" s="35"/>
      <c r="AR59" s="35"/>
      <c r="AS59" s="35"/>
      <c r="AT59" s="35"/>
      <c r="AU59" s="35"/>
    </row>
    <row r="60" spans="1:47" ht="14.25" customHeight="1">
      <c r="A60" s="203"/>
      <c r="B60" s="203"/>
      <c r="C60" s="203"/>
      <c r="D60" s="457" t="s">
        <v>136</v>
      </c>
      <c r="E60" s="457"/>
      <c r="F60" s="206">
        <f>F30+F58</f>
        <v>1590</v>
      </c>
      <c r="G60" s="206">
        <f>G30+G58</f>
        <v>60</v>
      </c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137"/>
      <c r="AE60" s="137"/>
      <c r="AF60" s="137"/>
      <c r="AG60" s="137"/>
      <c r="AH60" s="137"/>
      <c r="AI60" s="137"/>
      <c r="AJ60" s="137"/>
      <c r="AK60" s="137"/>
      <c r="AL60" s="137"/>
      <c r="AM60" s="12"/>
      <c r="AN60" s="12"/>
      <c r="AO60" s="12"/>
      <c r="AP60" s="12"/>
      <c r="AQ60" s="12"/>
      <c r="AR60" s="12"/>
      <c r="AS60" s="12"/>
      <c r="AT60" s="12"/>
      <c r="AU60" s="12"/>
    </row>
    <row r="61" spans="1:47" ht="15.75">
      <c r="A61" s="208"/>
      <c r="B61" s="208"/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463"/>
      <c r="O61" s="463"/>
      <c r="P61" s="463"/>
      <c r="Q61" s="463"/>
      <c r="R61" s="463"/>
      <c r="S61" s="463"/>
      <c r="T61" s="463"/>
      <c r="U61" s="463"/>
      <c r="V61" s="463"/>
      <c r="W61" s="463"/>
      <c r="X61" s="463"/>
      <c r="Y61" s="463"/>
      <c r="Z61" s="463"/>
      <c r="AA61" s="463"/>
      <c r="AB61" s="463"/>
      <c r="AC61" s="463"/>
    </row>
    <row r="62" spans="1:47" ht="21.6" customHeight="1">
      <c r="D62" s="457" t="s">
        <v>137</v>
      </c>
      <c r="E62" s="457"/>
      <c r="F62" s="206">
        <f>F31+F58</f>
        <v>1610</v>
      </c>
      <c r="G62" s="206">
        <f>G32+G60</f>
        <v>60</v>
      </c>
    </row>
  </sheetData>
  <mergeCells count="161">
    <mergeCell ref="A49:AC49"/>
    <mergeCell ref="C50:D50"/>
    <mergeCell ref="A58:E58"/>
    <mergeCell ref="D60:E60"/>
    <mergeCell ref="C61:AC61"/>
    <mergeCell ref="T54:T55"/>
    <mergeCell ref="U54:U55"/>
    <mergeCell ref="V54:V55"/>
    <mergeCell ref="W54:W55"/>
    <mergeCell ref="X54:X55"/>
    <mergeCell ref="Y54:Y55"/>
    <mergeCell ref="Z54:Z55"/>
    <mergeCell ref="AA54:AA55"/>
    <mergeCell ref="AB54:AB55"/>
    <mergeCell ref="AC54:AC55"/>
    <mergeCell ref="C51:D51"/>
    <mergeCell ref="C52:D52"/>
    <mergeCell ref="C53:D53"/>
    <mergeCell ref="D62:E62"/>
    <mergeCell ref="A54:A55"/>
    <mergeCell ref="B54:B55"/>
    <mergeCell ref="C54:D55"/>
    <mergeCell ref="F54:F55"/>
    <mergeCell ref="G54:G55"/>
    <mergeCell ref="O54:O55"/>
    <mergeCell ref="Q54:Q55"/>
    <mergeCell ref="R54:R55"/>
    <mergeCell ref="I54:I55"/>
    <mergeCell ref="M54:M55"/>
    <mergeCell ref="K54:K55"/>
    <mergeCell ref="P54:P55"/>
    <mergeCell ref="C57:D57"/>
    <mergeCell ref="C45:D45"/>
    <mergeCell ref="J45:N45"/>
    <mergeCell ref="U45:V45"/>
    <mergeCell ref="W45:X45"/>
    <mergeCell ref="Z45:AA45"/>
    <mergeCell ref="A46:AC46"/>
    <mergeCell ref="C47:D47"/>
    <mergeCell ref="A48:E48"/>
    <mergeCell ref="S43:S44"/>
    <mergeCell ref="T43:T44"/>
    <mergeCell ref="U43:V43"/>
    <mergeCell ref="W43:W44"/>
    <mergeCell ref="X43:X44"/>
    <mergeCell ref="Y43:Y44"/>
    <mergeCell ref="Z43:Z44"/>
    <mergeCell ref="AA43:AA44"/>
    <mergeCell ref="H40:N40"/>
    <mergeCell ref="A41:A44"/>
    <mergeCell ref="B41:B44"/>
    <mergeCell ref="C41:D44"/>
    <mergeCell ref="E41:E44"/>
    <mergeCell ref="F41:G42"/>
    <mergeCell ref="H41:AC41"/>
    <mergeCell ref="H42:V42"/>
    <mergeCell ref="W42:AC42"/>
    <mergeCell ref="F43:F44"/>
    <mergeCell ref="G43:G44"/>
    <mergeCell ref="N43:N44"/>
    <mergeCell ref="Q43:Q44"/>
    <mergeCell ref="R43:R44"/>
    <mergeCell ref="AB43:AB44"/>
    <mergeCell ref="H43:I43"/>
    <mergeCell ref="J43:K43"/>
    <mergeCell ref="L43:M43"/>
    <mergeCell ref="O43:P43"/>
    <mergeCell ref="AC43:AC44"/>
    <mergeCell ref="A36:D36"/>
    <mergeCell ref="R36:Z36"/>
    <mergeCell ref="A37:D37"/>
    <mergeCell ref="R37:Y37"/>
    <mergeCell ref="A39:D39"/>
    <mergeCell ref="V23:V24"/>
    <mergeCell ref="W23:W24"/>
    <mergeCell ref="X23:X24"/>
    <mergeCell ref="Y23:Y24"/>
    <mergeCell ref="Z23:Z24"/>
    <mergeCell ref="C26:D26"/>
    <mergeCell ref="C27:D27"/>
    <mergeCell ref="A30:E30"/>
    <mergeCell ref="A31:E31"/>
    <mergeCell ref="A32:AC32"/>
    <mergeCell ref="A33:E33"/>
    <mergeCell ref="R33:Z33"/>
    <mergeCell ref="A34:AC34"/>
    <mergeCell ref="A35:AC35"/>
    <mergeCell ref="AA23:AA24"/>
    <mergeCell ref="AB23:AB24"/>
    <mergeCell ref="AC23:AC24"/>
    <mergeCell ref="C25:D25"/>
    <mergeCell ref="C29:D29"/>
    <mergeCell ref="A21:A22"/>
    <mergeCell ref="B21:B22"/>
    <mergeCell ref="C21:D22"/>
    <mergeCell ref="F21:F22"/>
    <mergeCell ref="G21:G22"/>
    <mergeCell ref="T21:T22"/>
    <mergeCell ref="U21:U22"/>
    <mergeCell ref="A23:A24"/>
    <mergeCell ref="B23:B24"/>
    <mergeCell ref="C23:D24"/>
    <mergeCell ref="F23:F24"/>
    <mergeCell ref="G23:G24"/>
    <mergeCell ref="O23:O24"/>
    <mergeCell ref="R23:R24"/>
    <mergeCell ref="T23:T24"/>
    <mergeCell ref="U23:U24"/>
    <mergeCell ref="I21:I22"/>
    <mergeCell ref="M21:M22"/>
    <mergeCell ref="I23:I24"/>
    <mergeCell ref="M23:M24"/>
    <mergeCell ref="C20:D20"/>
    <mergeCell ref="C10:D10"/>
    <mergeCell ref="J10:N10"/>
    <mergeCell ref="U10:V10"/>
    <mergeCell ref="W10:X10"/>
    <mergeCell ref="Z10:AA10"/>
    <mergeCell ref="A11:AC11"/>
    <mergeCell ref="C12:D12"/>
    <mergeCell ref="A13:AC13"/>
    <mergeCell ref="A14:AC14"/>
    <mergeCell ref="C15:D15"/>
    <mergeCell ref="AF15:AF16"/>
    <mergeCell ref="A16:E16"/>
    <mergeCell ref="A18:AC18"/>
    <mergeCell ref="C19:D19"/>
    <mergeCell ref="G8:G9"/>
    <mergeCell ref="N8:N9"/>
    <mergeCell ref="Q8:Q9"/>
    <mergeCell ref="R8:R9"/>
    <mergeCell ref="S8:S9"/>
    <mergeCell ref="T8:T9"/>
    <mergeCell ref="U8:V8"/>
    <mergeCell ref="W8:W9"/>
    <mergeCell ref="X8:X9"/>
    <mergeCell ref="AC8:AC9"/>
    <mergeCell ref="J8:K8"/>
    <mergeCell ref="L8:M8"/>
    <mergeCell ref="O8:P8"/>
    <mergeCell ref="H8:I8"/>
    <mergeCell ref="F1:H1"/>
    <mergeCell ref="R1:W1"/>
    <mergeCell ref="F2:H2"/>
    <mergeCell ref="R2:V2"/>
    <mergeCell ref="AB8:AB9"/>
    <mergeCell ref="A4:D4"/>
    <mergeCell ref="H4:N4"/>
    <mergeCell ref="H5:N5"/>
    <mergeCell ref="A6:A9"/>
    <mergeCell ref="B6:B9"/>
    <mergeCell ref="C6:D9"/>
    <mergeCell ref="E6:E9"/>
    <mergeCell ref="F6:G7"/>
    <mergeCell ref="H6:AC6"/>
    <mergeCell ref="H7:V7"/>
    <mergeCell ref="W7:AC7"/>
    <mergeCell ref="F8:F9"/>
    <mergeCell ref="Y8:Y9"/>
    <mergeCell ref="Z8:Z9"/>
    <mergeCell ref="AA8:AA9"/>
  </mergeCells>
  <pageMargins left="0.196527777777778" right="0.196527777777778" top="0.196527777777778" bottom="0.196527777777778" header="0.51180555555555496" footer="0.51180555555555496"/>
  <pageSetup paperSize="9" scale="44" fitToHeight="0" orientation="landscape" horizontalDpi="300" verticalDpi="300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83"/>
  <sheetViews>
    <sheetView zoomScale="75" zoomScaleNormal="75" workbookViewId="0">
      <selection activeCell="G36" sqref="G36"/>
    </sheetView>
  </sheetViews>
  <sheetFormatPr defaultColWidth="9" defaultRowHeight="14.25"/>
  <cols>
    <col min="1" max="1" width="7.125" customWidth="1"/>
    <col min="2" max="2" width="13.75" customWidth="1"/>
    <col min="3" max="3" width="17.875" customWidth="1"/>
    <col min="4" max="4" width="17" customWidth="1"/>
    <col min="5" max="5" width="23.625" customWidth="1"/>
    <col min="7" max="7" width="11" customWidth="1"/>
    <col min="10" max="14" width="11.625" customWidth="1"/>
    <col min="15" max="17" width="12.5" customWidth="1"/>
    <col min="18" max="20" width="13.625" customWidth="1"/>
    <col min="21" max="21" width="11.625" customWidth="1"/>
    <col min="22" max="22" width="11.875" customWidth="1"/>
    <col min="23" max="23" width="11.625" customWidth="1"/>
    <col min="24" max="24" width="9.625" customWidth="1"/>
    <col min="25" max="25" width="11.375" customWidth="1"/>
    <col min="26" max="26" width="10.875" customWidth="1"/>
    <col min="27" max="27" width="10.375" customWidth="1"/>
    <col min="28" max="28" width="13.625" customWidth="1"/>
    <col min="29" max="29" width="12.125" customWidth="1"/>
  </cols>
  <sheetData>
    <row r="1" spans="1:29" ht="15.75">
      <c r="A1" s="4" t="s">
        <v>168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31" t="s">
        <v>176</v>
      </c>
      <c r="S1" s="331"/>
      <c r="T1" s="331"/>
      <c r="U1" s="331"/>
      <c r="V1" s="331"/>
      <c r="W1" s="134"/>
      <c r="X1" s="134"/>
      <c r="Y1" s="135"/>
      <c r="Z1" s="135"/>
      <c r="AA1" s="135"/>
      <c r="AB1" s="135"/>
      <c r="AC1" s="135"/>
    </row>
    <row r="2" spans="1:29" ht="15.75">
      <c r="A2" s="77" t="s">
        <v>169</v>
      </c>
      <c r="B2" s="77"/>
      <c r="C2" s="77"/>
      <c r="D2" s="77"/>
      <c r="E2" s="7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31" t="s">
        <v>179</v>
      </c>
      <c r="S2" s="331"/>
      <c r="T2" s="331"/>
      <c r="U2" s="331"/>
      <c r="V2" s="331"/>
      <c r="W2" s="134"/>
      <c r="X2" s="134"/>
      <c r="Y2" s="134"/>
      <c r="Z2" s="135"/>
      <c r="AA2" s="135"/>
      <c r="AB2" s="135"/>
      <c r="AC2" s="135"/>
    </row>
    <row r="3" spans="1:29" ht="15.75">
      <c r="A3" s="8"/>
      <c r="B3" s="8"/>
      <c r="C3" s="4"/>
      <c r="D3" s="4"/>
      <c r="E3" s="4"/>
      <c r="F3" s="4"/>
      <c r="G3" s="4"/>
      <c r="H3" s="4" t="s">
        <v>170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34"/>
      <c r="X3" s="134"/>
      <c r="Y3" s="134"/>
      <c r="Z3" s="135"/>
      <c r="AA3" s="135"/>
      <c r="AB3" s="135"/>
      <c r="AC3" s="135"/>
    </row>
    <row r="4" spans="1:29" ht="15.75">
      <c r="A4" s="8"/>
      <c r="B4" s="8"/>
      <c r="C4" s="331"/>
      <c r="D4" s="331"/>
      <c r="E4" s="331"/>
      <c r="F4" s="4"/>
      <c r="G4" s="5"/>
      <c r="H4" s="4" t="s">
        <v>171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134"/>
      <c r="X4" s="134"/>
      <c r="Y4" s="134"/>
      <c r="Z4" s="135"/>
      <c r="AA4" s="135"/>
      <c r="AB4" s="135"/>
      <c r="AC4" s="135"/>
    </row>
    <row r="5" spans="1:29" ht="15.75">
      <c r="A5" s="8"/>
      <c r="B5" s="8"/>
      <c r="C5" s="4"/>
      <c r="D5" s="4"/>
      <c r="E5" s="4"/>
      <c r="F5" s="4"/>
      <c r="G5" s="4"/>
      <c r="H5" s="4" t="s">
        <v>172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34"/>
      <c r="X5" s="134"/>
      <c r="Y5" s="134"/>
      <c r="Z5" s="135"/>
      <c r="AA5" s="135"/>
      <c r="AB5" s="135"/>
      <c r="AC5" s="135"/>
    </row>
    <row r="6" spans="1:29" ht="16.5" thickBot="1">
      <c r="A6" s="136"/>
      <c r="B6" s="136"/>
      <c r="C6" s="134"/>
      <c r="D6" s="134"/>
      <c r="E6" s="134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134"/>
      <c r="X6" s="134"/>
      <c r="Y6" s="134"/>
      <c r="Z6" s="135"/>
      <c r="AA6" s="135"/>
      <c r="AB6" s="135"/>
      <c r="AC6" s="135"/>
    </row>
    <row r="7" spans="1:29" ht="18.75" customHeight="1" thickBot="1">
      <c r="A7" s="467" t="s">
        <v>0</v>
      </c>
      <c r="B7" s="400"/>
      <c r="C7" s="329" t="s">
        <v>30</v>
      </c>
      <c r="D7" s="329"/>
      <c r="E7" s="336" t="s">
        <v>31</v>
      </c>
      <c r="F7" s="337" t="s">
        <v>32</v>
      </c>
      <c r="G7" s="338"/>
      <c r="H7" s="387" t="s">
        <v>124</v>
      </c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</row>
    <row r="8" spans="1:29" ht="25.5" customHeight="1" thickBot="1">
      <c r="A8" s="467"/>
      <c r="B8" s="400"/>
      <c r="C8" s="329"/>
      <c r="D8" s="329"/>
      <c r="E8" s="336"/>
      <c r="F8" s="339"/>
      <c r="G8" s="340"/>
      <c r="H8" s="342" t="s">
        <v>54</v>
      </c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3" t="s">
        <v>53</v>
      </c>
      <c r="X8" s="343"/>
      <c r="Y8" s="343"/>
      <c r="Z8" s="343"/>
      <c r="AA8" s="343"/>
      <c r="AB8" s="343"/>
      <c r="AC8" s="343"/>
    </row>
    <row r="9" spans="1:29" ht="43.9" customHeight="1" thickBot="1">
      <c r="A9" s="467"/>
      <c r="B9" s="400"/>
      <c r="C9" s="329"/>
      <c r="D9" s="329"/>
      <c r="E9" s="336"/>
      <c r="F9" s="344" t="s">
        <v>33</v>
      </c>
      <c r="G9" s="345" t="s">
        <v>1</v>
      </c>
      <c r="H9" s="355" t="s">
        <v>34</v>
      </c>
      <c r="I9" s="356"/>
      <c r="J9" s="355" t="s">
        <v>35</v>
      </c>
      <c r="K9" s="356"/>
      <c r="L9" s="357" t="s">
        <v>36</v>
      </c>
      <c r="M9" s="358"/>
      <c r="N9" s="346" t="s">
        <v>39</v>
      </c>
      <c r="O9" s="355" t="s">
        <v>38</v>
      </c>
      <c r="P9" s="356"/>
      <c r="Q9" s="346" t="s">
        <v>37</v>
      </c>
      <c r="R9" s="352" t="s">
        <v>40</v>
      </c>
      <c r="S9" s="353" t="s">
        <v>41</v>
      </c>
      <c r="T9" s="353" t="s">
        <v>42</v>
      </c>
      <c r="U9" s="354" t="s">
        <v>43</v>
      </c>
      <c r="V9" s="354"/>
      <c r="W9" s="347" t="s">
        <v>46</v>
      </c>
      <c r="X9" s="347" t="s">
        <v>47</v>
      </c>
      <c r="Y9" s="347" t="s">
        <v>48</v>
      </c>
      <c r="Z9" s="347" t="s">
        <v>49</v>
      </c>
      <c r="AA9" s="347" t="s">
        <v>50</v>
      </c>
      <c r="AB9" s="347" t="s">
        <v>51</v>
      </c>
      <c r="AC9" s="348" t="s">
        <v>52</v>
      </c>
    </row>
    <row r="10" spans="1:29" ht="42" customHeight="1" thickBot="1">
      <c r="A10" s="467"/>
      <c r="B10" s="400"/>
      <c r="C10" s="329"/>
      <c r="D10" s="329"/>
      <c r="E10" s="336"/>
      <c r="F10" s="344"/>
      <c r="G10" s="345"/>
      <c r="H10" s="288" t="s">
        <v>17</v>
      </c>
      <c r="I10" s="288" t="s">
        <v>1</v>
      </c>
      <c r="J10" s="288" t="s">
        <v>17</v>
      </c>
      <c r="K10" s="288" t="s">
        <v>1</v>
      </c>
      <c r="L10" s="288" t="s">
        <v>17</v>
      </c>
      <c r="M10" s="288" t="s">
        <v>1</v>
      </c>
      <c r="N10" s="346"/>
      <c r="O10" s="288" t="s">
        <v>17</v>
      </c>
      <c r="P10" s="288" t="s">
        <v>1</v>
      </c>
      <c r="Q10" s="346"/>
      <c r="R10" s="352"/>
      <c r="S10" s="353"/>
      <c r="T10" s="353"/>
      <c r="U10" s="303" t="s">
        <v>44</v>
      </c>
      <c r="V10" s="304" t="s">
        <v>45</v>
      </c>
      <c r="W10" s="347"/>
      <c r="X10" s="347"/>
      <c r="Y10" s="347"/>
      <c r="Z10" s="347"/>
      <c r="AA10" s="347"/>
      <c r="AB10" s="347"/>
      <c r="AC10" s="348"/>
    </row>
    <row r="11" spans="1:29" ht="16.5" thickBot="1">
      <c r="A11" s="44">
        <v>1</v>
      </c>
      <c r="B11" s="195"/>
      <c r="C11" s="468">
        <v>2</v>
      </c>
      <c r="D11" s="468"/>
      <c r="E11" s="210"/>
      <c r="F11" s="210">
        <v>3</v>
      </c>
      <c r="G11" s="210">
        <v>4</v>
      </c>
      <c r="H11" s="210">
        <v>5</v>
      </c>
      <c r="I11" s="210"/>
      <c r="J11" s="469">
        <v>7</v>
      </c>
      <c r="K11" s="469"/>
      <c r="L11" s="469"/>
      <c r="M11" s="469"/>
      <c r="N11" s="469"/>
      <c r="O11" s="210">
        <v>9</v>
      </c>
      <c r="P11" s="210"/>
      <c r="Q11" s="210"/>
      <c r="R11" s="210">
        <v>11</v>
      </c>
      <c r="S11" s="210"/>
      <c r="T11" s="210"/>
      <c r="U11" s="469">
        <v>13</v>
      </c>
      <c r="V11" s="469"/>
      <c r="W11" s="469">
        <v>14</v>
      </c>
      <c r="X11" s="469"/>
      <c r="Y11" s="210">
        <v>15</v>
      </c>
      <c r="Z11" s="469">
        <v>16</v>
      </c>
      <c r="AA11" s="469"/>
      <c r="AB11" s="210">
        <v>17</v>
      </c>
      <c r="AC11" s="211">
        <v>18</v>
      </c>
    </row>
    <row r="12" spans="1:29" ht="22.5" customHeight="1" thickBot="1">
      <c r="A12" s="422" t="s">
        <v>193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</row>
    <row r="13" spans="1:29" ht="36" customHeight="1" thickBot="1">
      <c r="A13" s="28"/>
      <c r="B13" s="188"/>
      <c r="C13" s="359" t="s">
        <v>139</v>
      </c>
      <c r="D13" s="359"/>
      <c r="E13" s="64" t="s">
        <v>140</v>
      </c>
      <c r="F13" s="30">
        <f>S13+W13+Z13</f>
        <v>25</v>
      </c>
      <c r="G13" s="31">
        <f>SUM(T13,Y13,AB13)</f>
        <v>1</v>
      </c>
      <c r="H13" s="56">
        <v>10</v>
      </c>
      <c r="I13" s="56">
        <v>1</v>
      </c>
      <c r="J13" s="56"/>
      <c r="K13" s="56"/>
      <c r="L13" s="56"/>
      <c r="M13" s="56"/>
      <c r="N13" s="56"/>
      <c r="O13" s="56">
        <v>5</v>
      </c>
      <c r="P13" s="56"/>
      <c r="Q13" s="56">
        <v>25</v>
      </c>
      <c r="R13" s="56">
        <v>10</v>
      </c>
      <c r="S13" s="56">
        <f>SUM(H13,J13,L13,O13,R13)</f>
        <v>25</v>
      </c>
      <c r="T13" s="93">
        <f>SUM(I13,K13,M13,P13)</f>
        <v>1</v>
      </c>
      <c r="U13" s="56"/>
      <c r="V13" s="156" t="s">
        <v>90</v>
      </c>
      <c r="W13" s="56"/>
      <c r="X13" s="56"/>
      <c r="Y13" s="98"/>
      <c r="Z13" s="56"/>
      <c r="AA13" s="56"/>
      <c r="AB13" s="98"/>
      <c r="AC13" s="56"/>
    </row>
    <row r="14" spans="1:29" ht="22.15" customHeight="1" thickBot="1">
      <c r="A14" s="361" t="s">
        <v>59</v>
      </c>
      <c r="B14" s="361"/>
      <c r="C14" s="361"/>
      <c r="D14" s="361"/>
      <c r="E14" s="361"/>
      <c r="F14" s="169">
        <f>F13</f>
        <v>25</v>
      </c>
      <c r="G14" s="212">
        <f>SUM(G13)</f>
        <v>1</v>
      </c>
      <c r="H14" s="69">
        <f>SUM(H13)</f>
        <v>10</v>
      </c>
      <c r="I14" s="69"/>
      <c r="J14" s="69">
        <f>SUM(J13)</f>
        <v>0</v>
      </c>
      <c r="K14" s="69"/>
      <c r="L14" s="69"/>
      <c r="M14" s="69"/>
      <c r="N14" s="69"/>
      <c r="O14" s="69">
        <f>SUM(O13)</f>
        <v>5</v>
      </c>
      <c r="P14" s="69"/>
      <c r="Q14" s="69"/>
      <c r="R14" s="69">
        <f>SUM(R13)</f>
        <v>10</v>
      </c>
      <c r="S14" s="69">
        <f>H14+J14+O14+R14</f>
        <v>25</v>
      </c>
      <c r="T14" s="69">
        <f>SUM(T13)</f>
        <v>1</v>
      </c>
      <c r="U14" s="69"/>
      <c r="V14" s="69">
        <f>SUM(V9:V13)</f>
        <v>0</v>
      </c>
      <c r="W14" s="69">
        <f>SUM(W13)</f>
        <v>0</v>
      </c>
      <c r="X14" s="69"/>
      <c r="Y14" s="69">
        <f>SUM(Y13)</f>
        <v>0</v>
      </c>
      <c r="Z14" s="69">
        <f>SUM(Z13)</f>
        <v>0</v>
      </c>
      <c r="AA14" s="69"/>
      <c r="AB14" s="69">
        <f>SUM(AB13)</f>
        <v>0</v>
      </c>
      <c r="AC14" s="69">
        <f>SUM(AC13)</f>
        <v>0</v>
      </c>
    </row>
    <row r="15" spans="1:29" ht="26.1" customHeight="1" thickBot="1">
      <c r="A15" s="359" t="s">
        <v>186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</row>
    <row r="16" spans="1:29" ht="35.25" customHeight="1" thickTop="1" thickBot="1">
      <c r="A16" s="63"/>
      <c r="B16" s="213"/>
      <c r="C16" s="359" t="s">
        <v>84</v>
      </c>
      <c r="D16" s="359"/>
      <c r="E16" s="29" t="s">
        <v>85</v>
      </c>
      <c r="F16" s="30">
        <f>S16+W16+Z16</f>
        <v>30</v>
      </c>
      <c r="G16" s="88">
        <f>SUM(T16,Y16,AB16)</f>
        <v>2</v>
      </c>
      <c r="H16" s="56"/>
      <c r="I16" s="56"/>
      <c r="J16" s="56">
        <v>30</v>
      </c>
      <c r="K16" s="56">
        <v>2</v>
      </c>
      <c r="L16" s="56"/>
      <c r="M16" s="56"/>
      <c r="N16" s="56">
        <v>20</v>
      </c>
      <c r="O16" s="56"/>
      <c r="P16" s="56"/>
      <c r="Q16" s="56"/>
      <c r="R16" s="56"/>
      <c r="S16" s="56">
        <f>SUM(H16,J16,L16,O16,R16)</f>
        <v>30</v>
      </c>
      <c r="T16" s="93">
        <f>SUM(I16,K16,M16,P16)</f>
        <v>2</v>
      </c>
      <c r="U16" s="33" t="s">
        <v>120</v>
      </c>
      <c r="V16" s="56"/>
      <c r="W16" s="56"/>
      <c r="X16" s="56"/>
      <c r="Y16" s="56"/>
      <c r="Z16" s="56"/>
      <c r="AA16" s="56"/>
      <c r="AB16" s="56"/>
      <c r="AC16" s="56"/>
    </row>
    <row r="17" spans="1:29" ht="35.25" customHeight="1" thickBot="1">
      <c r="A17" s="28"/>
      <c r="B17" s="188"/>
      <c r="C17" s="359" t="s">
        <v>141</v>
      </c>
      <c r="D17" s="359"/>
      <c r="E17" s="64" t="s">
        <v>142</v>
      </c>
      <c r="F17" s="30">
        <f>S17+W17+Z17</f>
        <v>35</v>
      </c>
      <c r="G17" s="88">
        <f>SUM(T17,Y17,AB17)</f>
        <v>1.5</v>
      </c>
      <c r="H17" s="56">
        <v>15</v>
      </c>
      <c r="I17" s="56">
        <v>1</v>
      </c>
      <c r="J17" s="56"/>
      <c r="K17" s="56"/>
      <c r="L17" s="56"/>
      <c r="M17" s="56"/>
      <c r="N17" s="56"/>
      <c r="O17" s="56">
        <v>5</v>
      </c>
      <c r="P17" s="56">
        <v>0.5</v>
      </c>
      <c r="Q17" s="56">
        <v>25</v>
      </c>
      <c r="R17" s="56">
        <v>15</v>
      </c>
      <c r="S17" s="56">
        <f>SUM(H17,J17,L17,O17,R17)</f>
        <v>35</v>
      </c>
      <c r="T17" s="93">
        <f>SUM(I17,K17,M17,P17)</f>
        <v>1.5</v>
      </c>
      <c r="U17" s="56"/>
      <c r="V17" s="156" t="s">
        <v>90</v>
      </c>
      <c r="W17" s="56"/>
      <c r="X17" s="56"/>
      <c r="Y17" s="98"/>
      <c r="Z17" s="56"/>
      <c r="AA17" s="56"/>
      <c r="AB17" s="98"/>
      <c r="AC17" s="56"/>
    </row>
    <row r="18" spans="1:29" ht="25.9" customHeight="1" thickBot="1">
      <c r="A18" s="372" t="s">
        <v>59</v>
      </c>
      <c r="B18" s="372"/>
      <c r="C18" s="372"/>
      <c r="D18" s="372"/>
      <c r="E18" s="372"/>
      <c r="F18" s="320">
        <f>S18+Y18+AB18</f>
        <v>65</v>
      </c>
      <c r="G18" s="212">
        <f>G16+G17</f>
        <v>3.5</v>
      </c>
      <c r="H18" s="212">
        <f>SUM(H16:H17)</f>
        <v>15</v>
      </c>
      <c r="I18" s="212"/>
      <c r="J18" s="212">
        <f>SUM(J16:J17)</f>
        <v>30</v>
      </c>
      <c r="K18" s="212"/>
      <c r="L18" s="212">
        <v>0</v>
      </c>
      <c r="M18" s="212"/>
      <c r="N18" s="212"/>
      <c r="O18" s="212">
        <f>SUM(O16:O17)</f>
        <v>5</v>
      </c>
      <c r="P18" s="212"/>
      <c r="Q18" s="212"/>
      <c r="R18" s="212">
        <f>SUM(R16:R17)</f>
        <v>15</v>
      </c>
      <c r="S18" s="212">
        <f>H18+J18+O18+R18</f>
        <v>65</v>
      </c>
      <c r="T18" s="212">
        <f>SUM(T16:T17)</f>
        <v>3.5</v>
      </c>
      <c r="U18" s="214"/>
      <c r="V18" s="212">
        <f>SUM(V13:V17)</f>
        <v>0</v>
      </c>
      <c r="W18" s="212">
        <f>SUM(W16:W17)</f>
        <v>0</v>
      </c>
      <c r="X18" s="212"/>
      <c r="Y18" s="212">
        <f>SUM(Y16:Y17)</f>
        <v>0</v>
      </c>
      <c r="Z18" s="212">
        <f>SUM(Z16:Z17)</f>
        <v>0</v>
      </c>
      <c r="AA18" s="212"/>
      <c r="AB18" s="212">
        <f>SUM(AB16:AB17)</f>
        <v>0</v>
      </c>
      <c r="AC18" s="215">
        <f>SUM(AC16:AC17)</f>
        <v>0</v>
      </c>
    </row>
    <row r="19" spans="1:29" ht="24" customHeight="1" thickBot="1">
      <c r="A19" s="359" t="s">
        <v>192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</row>
    <row r="20" spans="1:29" ht="48" customHeight="1" thickBot="1">
      <c r="A20" s="28"/>
      <c r="B20" s="188"/>
      <c r="C20" s="453" t="s">
        <v>143</v>
      </c>
      <c r="D20" s="348"/>
      <c r="E20" s="64" t="s">
        <v>67</v>
      </c>
      <c r="F20" s="30">
        <f>S20+W20+Z20</f>
        <v>45</v>
      </c>
      <c r="G20" s="31">
        <v>2</v>
      </c>
      <c r="H20" s="56">
        <v>10</v>
      </c>
      <c r="I20" s="56">
        <v>0.5</v>
      </c>
      <c r="J20" s="56"/>
      <c r="K20" s="56"/>
      <c r="L20" s="56"/>
      <c r="M20" s="56"/>
      <c r="N20" s="56"/>
      <c r="O20" s="272">
        <v>15</v>
      </c>
      <c r="P20" s="272">
        <v>1.5</v>
      </c>
      <c r="Q20" s="269">
        <v>25</v>
      </c>
      <c r="R20" s="272">
        <v>20</v>
      </c>
      <c r="S20" s="56">
        <f>SUM(H20,J20,L20,O20,R20)</f>
        <v>45</v>
      </c>
      <c r="T20" s="93">
        <v>2</v>
      </c>
      <c r="U20" s="56"/>
      <c r="V20" s="156" t="s">
        <v>90</v>
      </c>
      <c r="W20" s="56"/>
      <c r="X20" s="56"/>
      <c r="Y20" s="98"/>
      <c r="Z20" s="56"/>
      <c r="AA20" s="56"/>
      <c r="AB20" s="98"/>
      <c r="AC20" s="56"/>
    </row>
    <row r="21" spans="1:29" ht="43.5" customHeight="1" thickBot="1">
      <c r="A21" s="28"/>
      <c r="B21" s="188"/>
      <c r="C21" s="470" t="s">
        <v>144</v>
      </c>
      <c r="D21" s="471"/>
      <c r="E21" s="216" t="s">
        <v>145</v>
      </c>
      <c r="F21" s="30">
        <f>S21+W21+Z21</f>
        <v>40</v>
      </c>
      <c r="G21" s="31">
        <f>SUM(T21,Y21,AB21)</f>
        <v>1.5</v>
      </c>
      <c r="H21" s="56">
        <v>10</v>
      </c>
      <c r="I21" s="56">
        <v>0.5</v>
      </c>
      <c r="J21" s="56"/>
      <c r="K21" s="56"/>
      <c r="L21" s="56"/>
      <c r="M21" s="56"/>
      <c r="N21" s="56"/>
      <c r="O21" s="272">
        <v>10</v>
      </c>
      <c r="P21" s="272">
        <v>1</v>
      </c>
      <c r="Q21" s="269">
        <v>25</v>
      </c>
      <c r="R21" s="269">
        <v>20</v>
      </c>
      <c r="S21" s="56">
        <f t="shared" ref="S21:S23" si="0">SUM(H21,J21,L21,O21,R21)</f>
        <v>40</v>
      </c>
      <c r="T21" s="93">
        <f>SUM(I21,K21,M21,P21)</f>
        <v>1.5</v>
      </c>
      <c r="U21" s="56"/>
      <c r="V21" s="156" t="s">
        <v>90</v>
      </c>
      <c r="W21" s="56"/>
      <c r="X21" s="163"/>
      <c r="Y21" s="98"/>
      <c r="Z21" s="56"/>
      <c r="AA21" s="56"/>
      <c r="AB21" s="98"/>
      <c r="AC21" s="56"/>
    </row>
    <row r="22" spans="1:29" ht="33" customHeight="1" thickBot="1">
      <c r="A22" s="28"/>
      <c r="B22" s="188"/>
      <c r="C22" s="359" t="s">
        <v>146</v>
      </c>
      <c r="D22" s="359"/>
      <c r="E22" s="64" t="s">
        <v>148</v>
      </c>
      <c r="F22" s="30">
        <f>S22+W22+Z22</f>
        <v>55</v>
      </c>
      <c r="G22" s="31">
        <v>2</v>
      </c>
      <c r="H22" s="56">
        <v>10</v>
      </c>
      <c r="I22" s="56">
        <v>0.5</v>
      </c>
      <c r="J22" s="56"/>
      <c r="K22" s="56"/>
      <c r="L22" s="56"/>
      <c r="M22" s="56"/>
      <c r="N22" s="56"/>
      <c r="O22" s="272">
        <v>20</v>
      </c>
      <c r="P22" s="272">
        <v>1</v>
      </c>
      <c r="Q22" s="269">
        <v>25</v>
      </c>
      <c r="R22" s="269">
        <v>25</v>
      </c>
      <c r="S22" s="56">
        <f t="shared" si="0"/>
        <v>55</v>
      </c>
      <c r="T22" s="93">
        <v>2</v>
      </c>
      <c r="U22" s="56"/>
      <c r="V22" s="156" t="s">
        <v>90</v>
      </c>
      <c r="W22" s="56"/>
      <c r="X22" s="163"/>
      <c r="Y22" s="98"/>
      <c r="Z22" s="56"/>
      <c r="AA22" s="56"/>
      <c r="AB22" s="98"/>
      <c r="AC22" s="56"/>
    </row>
    <row r="23" spans="1:29" ht="38.25" customHeight="1" thickBot="1">
      <c r="A23" s="28"/>
      <c r="B23" s="188"/>
      <c r="C23" s="472" t="s">
        <v>147</v>
      </c>
      <c r="D23" s="472"/>
      <c r="E23" s="64" t="s">
        <v>149</v>
      </c>
      <c r="F23" s="30">
        <f>S23+W23+Z23</f>
        <v>105</v>
      </c>
      <c r="G23" s="31">
        <f>SUM(T23,Y23,AB23)</f>
        <v>4.5</v>
      </c>
      <c r="H23" s="56">
        <v>20</v>
      </c>
      <c r="I23" s="56">
        <v>1</v>
      </c>
      <c r="J23" s="56"/>
      <c r="K23" s="56"/>
      <c r="L23" s="56"/>
      <c r="M23" s="56"/>
      <c r="N23" s="56"/>
      <c r="O23" s="272">
        <v>30</v>
      </c>
      <c r="P23" s="272">
        <v>1.5</v>
      </c>
      <c r="Q23" s="269">
        <v>25</v>
      </c>
      <c r="R23" s="269">
        <v>15</v>
      </c>
      <c r="S23" s="56">
        <f t="shared" si="0"/>
        <v>65</v>
      </c>
      <c r="T23" s="93">
        <f>SUM(I23,K23,M23,P23)</f>
        <v>2.5</v>
      </c>
      <c r="U23" s="58"/>
      <c r="V23" s="156" t="s">
        <v>90</v>
      </c>
      <c r="W23" s="56">
        <v>40</v>
      </c>
      <c r="X23" s="283">
        <v>4</v>
      </c>
      <c r="Y23" s="98">
        <v>2</v>
      </c>
      <c r="Z23" s="56"/>
      <c r="AA23" s="56"/>
      <c r="AB23" s="98"/>
      <c r="AC23" s="160" t="s">
        <v>90</v>
      </c>
    </row>
    <row r="24" spans="1:29" ht="22.15" customHeight="1" thickBot="1">
      <c r="A24" s="473" t="s">
        <v>153</v>
      </c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473"/>
      <c r="U24" s="473"/>
      <c r="V24" s="473"/>
      <c r="W24" s="473"/>
      <c r="X24" s="473"/>
      <c r="Y24" s="473"/>
      <c r="Z24" s="473"/>
      <c r="AA24" s="473"/>
      <c r="AB24" s="473"/>
      <c r="AC24" s="473"/>
    </row>
    <row r="25" spans="1:29" ht="36" customHeight="1" thickBot="1">
      <c r="A25" s="388"/>
      <c r="B25" s="188"/>
      <c r="C25" s="364" t="s">
        <v>150</v>
      </c>
      <c r="D25" s="474"/>
      <c r="E25" s="217" t="s">
        <v>103</v>
      </c>
      <c r="F25" s="475">
        <f>S25+W25+Z25</f>
        <v>45</v>
      </c>
      <c r="G25" s="476">
        <f>SUM(T25,Y25,AB25)</f>
        <v>2</v>
      </c>
      <c r="H25" s="405">
        <v>15</v>
      </c>
      <c r="I25" s="436">
        <v>1</v>
      </c>
      <c r="J25" s="405"/>
      <c r="K25" s="436"/>
      <c r="L25" s="436"/>
      <c r="M25" s="436"/>
      <c r="N25" s="405"/>
      <c r="O25" s="477">
        <v>15</v>
      </c>
      <c r="P25" s="438">
        <v>1</v>
      </c>
      <c r="Q25" s="405">
        <v>25</v>
      </c>
      <c r="R25" s="405">
        <v>15</v>
      </c>
      <c r="S25" s="436">
        <f>SUM(H25,J25,L25,O25,R25)</f>
        <v>45</v>
      </c>
      <c r="T25" s="432">
        <f>SUM(I25,K25,M25,P25)</f>
        <v>2</v>
      </c>
      <c r="U25" s="405"/>
      <c r="V25" s="478" t="s">
        <v>92</v>
      </c>
      <c r="W25" s="405"/>
      <c r="X25" s="479"/>
      <c r="Y25" s="405"/>
      <c r="Z25" s="480"/>
      <c r="AA25" s="405"/>
      <c r="AB25" s="405"/>
      <c r="AC25" s="405"/>
    </row>
    <row r="26" spans="1:29" ht="48" customHeight="1" thickBot="1">
      <c r="A26" s="388"/>
      <c r="B26" s="188"/>
      <c r="C26" s="359" t="s">
        <v>151</v>
      </c>
      <c r="D26" s="359"/>
      <c r="E26" s="218" t="s">
        <v>152</v>
      </c>
      <c r="F26" s="475"/>
      <c r="G26" s="476"/>
      <c r="H26" s="405"/>
      <c r="I26" s="437"/>
      <c r="J26" s="405"/>
      <c r="K26" s="437"/>
      <c r="L26" s="437"/>
      <c r="M26" s="437"/>
      <c r="N26" s="405"/>
      <c r="O26" s="477"/>
      <c r="P26" s="439"/>
      <c r="Q26" s="405"/>
      <c r="R26" s="405"/>
      <c r="S26" s="437"/>
      <c r="T26" s="432"/>
      <c r="U26" s="405"/>
      <c r="V26" s="478"/>
      <c r="W26" s="405"/>
      <c r="X26" s="479"/>
      <c r="Y26" s="405"/>
      <c r="Z26" s="480"/>
      <c r="AA26" s="405"/>
      <c r="AB26" s="405"/>
      <c r="AC26" s="405"/>
    </row>
    <row r="27" spans="1:29" ht="28.15" customHeight="1" thickBot="1">
      <c r="A27" s="481" t="s">
        <v>59</v>
      </c>
      <c r="B27" s="481"/>
      <c r="C27" s="481"/>
      <c r="D27" s="481"/>
      <c r="E27" s="481"/>
      <c r="F27" s="149">
        <f>S27+W27+Z27</f>
        <v>290</v>
      </c>
      <c r="G27" s="287">
        <f>SUM(G20:G26)</f>
        <v>12</v>
      </c>
      <c r="H27" s="149">
        <f>SUM(H20:H26)</f>
        <v>65</v>
      </c>
      <c r="I27" s="149">
        <f>SUM(I20:I26)</f>
        <v>3.5</v>
      </c>
      <c r="J27" s="149">
        <f>SUM(J20:J26)</f>
        <v>0</v>
      </c>
      <c r="K27" s="149">
        <f>SUM(K20:K26)</f>
        <v>0</v>
      </c>
      <c r="L27" s="149">
        <v>0</v>
      </c>
      <c r="M27" s="149">
        <f t="shared" ref="M27:T27" si="1">SUM(M20:M26)</f>
        <v>0</v>
      </c>
      <c r="N27" s="149">
        <f t="shared" si="1"/>
        <v>0</v>
      </c>
      <c r="O27" s="149">
        <f t="shared" si="1"/>
        <v>90</v>
      </c>
      <c r="P27" s="149">
        <f t="shared" si="1"/>
        <v>6</v>
      </c>
      <c r="Q27" s="149">
        <f t="shared" si="1"/>
        <v>125</v>
      </c>
      <c r="R27" s="149">
        <f t="shared" si="1"/>
        <v>95</v>
      </c>
      <c r="S27" s="149">
        <f t="shared" si="1"/>
        <v>250</v>
      </c>
      <c r="T27" s="149">
        <f t="shared" si="1"/>
        <v>10</v>
      </c>
      <c r="U27" s="149"/>
      <c r="V27" s="149"/>
      <c r="W27" s="149">
        <f>SUM(W20:W26)</f>
        <v>40</v>
      </c>
      <c r="X27" s="149"/>
      <c r="Y27" s="149">
        <f>SUM(Y20:Y26)</f>
        <v>2</v>
      </c>
      <c r="Z27" s="149">
        <f>SUM(Z20:Z26)</f>
        <v>0</v>
      </c>
      <c r="AA27" s="149"/>
      <c r="AB27" s="149">
        <f>SUM(AB20:AB26)</f>
        <v>0</v>
      </c>
      <c r="AC27" s="149"/>
    </row>
    <row r="28" spans="1:29" ht="25.5" customHeight="1" thickBot="1">
      <c r="A28" s="482" t="s">
        <v>190</v>
      </c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2"/>
    </row>
    <row r="29" spans="1:29" ht="24.75" customHeight="1" thickTop="1" thickBot="1">
      <c r="A29" s="28"/>
      <c r="B29" s="28"/>
      <c r="C29" s="359" t="s">
        <v>154</v>
      </c>
      <c r="D29" s="359"/>
      <c r="E29" s="64" t="s">
        <v>158</v>
      </c>
      <c r="F29" s="30">
        <f>S29+W29+Z29</f>
        <v>95</v>
      </c>
      <c r="G29" s="31">
        <v>3.5</v>
      </c>
      <c r="H29" s="289">
        <v>25</v>
      </c>
      <c r="I29" s="289">
        <v>1</v>
      </c>
      <c r="J29" s="289" t="s">
        <v>2</v>
      </c>
      <c r="K29" s="289"/>
      <c r="L29" s="310">
        <v>10</v>
      </c>
      <c r="M29" s="310">
        <v>0.5</v>
      </c>
      <c r="N29" s="292">
        <v>8</v>
      </c>
      <c r="O29" s="56"/>
      <c r="P29" s="56"/>
      <c r="Q29" s="289"/>
      <c r="R29" s="56">
        <v>20</v>
      </c>
      <c r="S29" s="56">
        <f t="shared" ref="S29" si="2">SUM(H29,J29,L29,O29,R29)</f>
        <v>55</v>
      </c>
      <c r="T29" s="93">
        <f>SUM(I29,K29,M29,P29)</f>
        <v>1.5</v>
      </c>
      <c r="U29" s="33" t="s">
        <v>120</v>
      </c>
      <c r="V29" s="56"/>
      <c r="W29" s="56">
        <v>40</v>
      </c>
      <c r="X29" s="283">
        <v>4</v>
      </c>
      <c r="Y29" s="98">
        <v>2</v>
      </c>
      <c r="Z29" s="56"/>
      <c r="AA29" s="56"/>
      <c r="AB29" s="98"/>
      <c r="AC29" s="160" t="s">
        <v>90</v>
      </c>
    </row>
    <row r="30" spans="1:29" ht="38.25" customHeight="1" thickTop="1" thickBot="1">
      <c r="A30" s="491"/>
      <c r="B30" s="491"/>
      <c r="C30" s="492" t="s">
        <v>155</v>
      </c>
      <c r="D30" s="492"/>
      <c r="E30" s="220" t="s">
        <v>118</v>
      </c>
      <c r="F30" s="405">
        <f>SUM(S30,W30,W32,Z30)</f>
        <v>180</v>
      </c>
      <c r="G30" s="431">
        <v>6</v>
      </c>
      <c r="H30" s="405">
        <v>20</v>
      </c>
      <c r="I30" s="436">
        <v>2</v>
      </c>
      <c r="J30" s="405"/>
      <c r="K30" s="56"/>
      <c r="L30" s="272">
        <v>20</v>
      </c>
      <c r="M30" s="438">
        <v>1.5</v>
      </c>
      <c r="N30" s="446">
        <v>8</v>
      </c>
      <c r="O30" s="405"/>
      <c r="P30" s="56"/>
      <c r="Q30" s="405"/>
      <c r="R30" s="405">
        <v>25</v>
      </c>
      <c r="S30" s="436">
        <f>SUM(H32,H30,J30,J32,L30,L32,O30,R30)</f>
        <v>100</v>
      </c>
      <c r="T30" s="432">
        <v>4</v>
      </c>
      <c r="U30" s="433" t="s">
        <v>120</v>
      </c>
      <c r="V30" s="405"/>
      <c r="W30" s="56"/>
      <c r="X30" s="284"/>
      <c r="Y30" s="490">
        <v>2</v>
      </c>
      <c r="Z30" s="405"/>
      <c r="AA30" s="405"/>
      <c r="AB30" s="447"/>
      <c r="AC30" s="466" t="s">
        <v>90</v>
      </c>
    </row>
    <row r="31" spans="1:29" ht="1.5" customHeight="1" thickTop="1" thickBot="1">
      <c r="A31" s="491"/>
      <c r="B31" s="491"/>
      <c r="C31" s="492"/>
      <c r="D31" s="492"/>
      <c r="E31" s="485" t="s">
        <v>117</v>
      </c>
      <c r="F31" s="405"/>
      <c r="G31" s="431"/>
      <c r="H31" s="405"/>
      <c r="I31" s="483"/>
      <c r="J31" s="405"/>
      <c r="K31" s="56"/>
      <c r="L31" s="269"/>
      <c r="M31" s="484"/>
      <c r="N31" s="446"/>
      <c r="O31" s="405"/>
      <c r="P31" s="56"/>
      <c r="Q31" s="405"/>
      <c r="R31" s="405"/>
      <c r="S31" s="483"/>
      <c r="T31" s="432"/>
      <c r="U31" s="433"/>
      <c r="V31" s="405"/>
      <c r="W31" s="56"/>
      <c r="X31" s="284"/>
      <c r="Y31" s="490"/>
      <c r="Z31" s="405"/>
      <c r="AA31" s="405"/>
      <c r="AB31" s="447"/>
      <c r="AC31" s="466"/>
    </row>
    <row r="32" spans="1:29" ht="51.75" customHeight="1" thickTop="1" thickBot="1">
      <c r="A32" s="491"/>
      <c r="B32" s="491"/>
      <c r="C32" s="492"/>
      <c r="D32" s="492"/>
      <c r="E32" s="485"/>
      <c r="F32" s="405"/>
      <c r="G32" s="431"/>
      <c r="H32" s="56">
        <v>25</v>
      </c>
      <c r="I32" s="437"/>
      <c r="J32" s="56"/>
      <c r="K32" s="56"/>
      <c r="L32" s="272">
        <v>10</v>
      </c>
      <c r="M32" s="439"/>
      <c r="N32" s="269">
        <v>8</v>
      </c>
      <c r="O32" s="405"/>
      <c r="P32" s="56"/>
      <c r="Q32" s="405"/>
      <c r="R32" s="405"/>
      <c r="S32" s="437"/>
      <c r="T32" s="432"/>
      <c r="U32" s="433"/>
      <c r="V32" s="405"/>
      <c r="W32" s="273">
        <v>80</v>
      </c>
      <c r="X32" s="285">
        <v>8</v>
      </c>
      <c r="Y32" s="490"/>
      <c r="Z32" s="405"/>
      <c r="AA32" s="405"/>
      <c r="AB32" s="447"/>
      <c r="AC32" s="466"/>
    </row>
    <row r="33" spans="1:29" ht="36" customHeight="1" thickBot="1">
      <c r="A33" s="179"/>
      <c r="B33" s="179"/>
      <c r="C33" s="453" t="s">
        <v>156</v>
      </c>
      <c r="D33" s="453"/>
      <c r="E33" s="104" t="s">
        <v>159</v>
      </c>
      <c r="F33" s="30">
        <f>S33+W33+Z33</f>
        <v>85</v>
      </c>
      <c r="G33" s="221">
        <v>3</v>
      </c>
      <c r="H33" s="11">
        <v>15</v>
      </c>
      <c r="I33" s="11">
        <v>0.5</v>
      </c>
      <c r="J33" s="11"/>
      <c r="K33" s="11"/>
      <c r="L33" s="11"/>
      <c r="M33" s="11"/>
      <c r="N33" s="11"/>
      <c r="O33" s="11">
        <v>15</v>
      </c>
      <c r="P33" s="11">
        <v>0.5</v>
      </c>
      <c r="Q33" s="11">
        <v>25</v>
      </c>
      <c r="R33" s="274">
        <v>15</v>
      </c>
      <c r="S33" s="56">
        <f t="shared" ref="S33:S34" si="3">SUM(H33,J33,L33,O33,R33)</f>
        <v>45</v>
      </c>
      <c r="T33" s="54">
        <f>SUM(I33,K33,M33,P33)</f>
        <v>1</v>
      </c>
      <c r="U33" s="11" t="s">
        <v>4</v>
      </c>
      <c r="V33" s="222" t="s">
        <v>90</v>
      </c>
      <c r="W33" s="11">
        <v>40</v>
      </c>
      <c r="X33" s="286">
        <v>8</v>
      </c>
      <c r="Y33" s="223">
        <v>2</v>
      </c>
      <c r="Z33" s="11"/>
      <c r="AA33" s="11"/>
      <c r="AB33" s="223"/>
      <c r="AC33" s="224" t="s">
        <v>90</v>
      </c>
    </row>
    <row r="34" spans="1:29" ht="36" customHeight="1" thickBot="1">
      <c r="A34" s="179"/>
      <c r="B34" s="103"/>
      <c r="C34" s="486" t="s">
        <v>157</v>
      </c>
      <c r="D34" s="486"/>
      <c r="E34" s="225" t="s">
        <v>103</v>
      </c>
      <c r="F34" s="30">
        <f>S34+W34+Z34</f>
        <v>40</v>
      </c>
      <c r="G34" s="88">
        <v>2</v>
      </c>
      <c r="H34" s="56"/>
      <c r="I34" s="56"/>
      <c r="J34" s="56"/>
      <c r="K34" s="56"/>
      <c r="L34" s="56"/>
      <c r="M34" s="56"/>
      <c r="N34" s="56"/>
      <c r="O34" s="56"/>
      <c r="P34" s="56"/>
      <c r="Q34" s="58"/>
      <c r="R34" s="58"/>
      <c r="S34" s="56">
        <f t="shared" si="3"/>
        <v>0</v>
      </c>
      <c r="T34" s="295"/>
      <c r="U34" s="58"/>
      <c r="V34" s="58"/>
      <c r="W34" s="56"/>
      <c r="X34" s="163"/>
      <c r="Y34" s="163"/>
      <c r="Z34" s="56">
        <v>40</v>
      </c>
      <c r="AA34" s="283">
        <v>4</v>
      </c>
      <c r="AB34" s="98">
        <v>2</v>
      </c>
      <c r="AC34" s="224" t="s">
        <v>90</v>
      </c>
    </row>
    <row r="35" spans="1:29" ht="26.65" customHeight="1" thickBot="1">
      <c r="A35" s="365" t="s">
        <v>59</v>
      </c>
      <c r="B35" s="365"/>
      <c r="C35" s="365"/>
      <c r="D35" s="365"/>
      <c r="E35" s="365"/>
      <c r="F35" s="69">
        <f>SUM(F29:F34)</f>
        <v>400</v>
      </c>
      <c r="G35" s="69">
        <f>SUM(G29:G34)</f>
        <v>14.5</v>
      </c>
      <c r="H35" s="69">
        <f>SUM(H29:H33)</f>
        <v>85</v>
      </c>
      <c r="I35" s="69"/>
      <c r="J35" s="69">
        <f>SUM(J29:J33)</f>
        <v>0</v>
      </c>
      <c r="K35" s="69"/>
      <c r="L35" s="69">
        <f>SUM(L29:L33)</f>
        <v>40</v>
      </c>
      <c r="M35" s="69"/>
      <c r="N35" s="69"/>
      <c r="O35" s="69">
        <f>SUM(O29:O33)</f>
        <v>15</v>
      </c>
      <c r="P35" s="69"/>
      <c r="Q35" s="69"/>
      <c r="R35" s="69">
        <f>SUM(R29:R33)</f>
        <v>60</v>
      </c>
      <c r="S35" s="69">
        <f>H35+J35+L35+O35+R35</f>
        <v>200</v>
      </c>
      <c r="T35" s="69">
        <f>SUM(T29:T34)</f>
        <v>6.5</v>
      </c>
      <c r="U35" s="69"/>
      <c r="V35" s="69"/>
      <c r="W35" s="69">
        <f>SUM(W29:W33)</f>
        <v>160</v>
      </c>
      <c r="X35" s="69"/>
      <c r="Y35" s="69">
        <f>SUM(Y29:Y34)</f>
        <v>6</v>
      </c>
      <c r="Z35" s="69">
        <f>SUM(Z29:Z34)</f>
        <v>40</v>
      </c>
      <c r="AA35" s="69"/>
      <c r="AB35" s="69">
        <f>SUM(AB29:AB34)</f>
        <v>2</v>
      </c>
      <c r="AC35" s="69"/>
    </row>
    <row r="36" spans="1:29" ht="26.65" customHeight="1" thickBot="1">
      <c r="A36" s="326"/>
      <c r="B36" s="326"/>
      <c r="C36" s="454" t="s">
        <v>138</v>
      </c>
      <c r="D36" s="454"/>
      <c r="E36" s="326"/>
      <c r="F36" s="69">
        <v>30</v>
      </c>
      <c r="G36" s="69">
        <v>2</v>
      </c>
      <c r="H36" s="69"/>
      <c r="I36" s="69"/>
      <c r="J36" s="69"/>
      <c r="K36" s="69"/>
      <c r="L36" s="69"/>
      <c r="M36" s="69"/>
      <c r="N36" s="69">
        <v>20</v>
      </c>
      <c r="O36" s="69"/>
      <c r="P36" s="69"/>
      <c r="Q36" s="69"/>
      <c r="R36" s="69"/>
      <c r="S36" s="69"/>
      <c r="T36" s="69"/>
      <c r="U36" s="69"/>
      <c r="V36" s="69" t="s">
        <v>92</v>
      </c>
      <c r="W36" s="69"/>
      <c r="X36" s="69"/>
      <c r="Y36" s="69"/>
      <c r="Z36" s="69"/>
      <c r="AA36" s="69"/>
      <c r="AB36" s="69"/>
      <c r="AC36" s="69"/>
    </row>
    <row r="37" spans="1:29" ht="25.9" customHeight="1" thickBot="1">
      <c r="A37" s="487"/>
      <c r="B37" s="487"/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487"/>
      <c r="P37" s="487"/>
      <c r="Q37" s="487"/>
      <c r="R37" s="487"/>
      <c r="S37" s="487"/>
      <c r="T37" s="487"/>
      <c r="U37" s="487"/>
      <c r="V37" s="487"/>
      <c r="W37" s="487"/>
      <c r="X37" s="487"/>
      <c r="Y37" s="487"/>
      <c r="Z37" s="487"/>
      <c r="AA37" s="487"/>
      <c r="AB37" s="487"/>
      <c r="AC37" s="487"/>
    </row>
    <row r="38" spans="1:29" ht="30.6" customHeight="1" thickBot="1">
      <c r="A38" s="226" t="s">
        <v>15</v>
      </c>
      <c r="B38" s="227"/>
      <c r="C38" s="227"/>
      <c r="D38" s="488" t="s">
        <v>16</v>
      </c>
      <c r="E38" s="488"/>
      <c r="F38" s="228">
        <f>SUM(F14,F18,F27,F35)</f>
        <v>780</v>
      </c>
      <c r="G38" s="228">
        <f>SUM(G14,G18,G27,G35)</f>
        <v>31</v>
      </c>
      <c r="H38" s="228">
        <f>SUM(H14,H18,H27,H35)</f>
        <v>175</v>
      </c>
      <c r="I38" s="228"/>
      <c r="J38" s="228">
        <f>SUM(J14,J18,J27,J35)</f>
        <v>30</v>
      </c>
      <c r="K38" s="228"/>
      <c r="L38" s="228">
        <f>SUM(L18,L27,L35)</f>
        <v>40</v>
      </c>
      <c r="M38" s="228"/>
      <c r="N38" s="228"/>
      <c r="O38" s="228">
        <f>SUM(O14,O18,O27,O35)</f>
        <v>115</v>
      </c>
      <c r="P38" s="228"/>
      <c r="Q38" s="228"/>
      <c r="R38" s="228">
        <f>SUM(R14,R18,R27,R35)</f>
        <v>180</v>
      </c>
      <c r="S38" s="228">
        <f>SUM(S14,S18,S27,S35)</f>
        <v>540</v>
      </c>
      <c r="T38" s="228">
        <f>SUM(T14,T18,T27,T35)</f>
        <v>21</v>
      </c>
      <c r="U38" s="228"/>
      <c r="V38" s="228"/>
      <c r="W38" s="228">
        <f>SUM(W14,W18,W27,W35)</f>
        <v>200</v>
      </c>
      <c r="X38" s="228"/>
      <c r="Y38" s="228">
        <f>SUM(Y14,Y18,Y27,Y35)</f>
        <v>8</v>
      </c>
      <c r="Z38" s="228">
        <f>SUM(Z14,Z18,Z27,Z35)</f>
        <v>40</v>
      </c>
      <c r="AA38" s="228"/>
      <c r="AB38" s="228">
        <f>SUM(AB14,AB18,AB27,AB35)</f>
        <v>2</v>
      </c>
      <c r="AC38" s="228"/>
    </row>
    <row r="39" spans="1:29" ht="19.5" customHeight="1">
      <c r="A39" s="489"/>
      <c r="B39" s="489"/>
      <c r="C39" s="489"/>
      <c r="D39" s="489"/>
      <c r="E39" s="489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229"/>
      <c r="S39" s="229"/>
      <c r="T39" s="229"/>
      <c r="U39" s="229"/>
      <c r="V39" s="229"/>
      <c r="W39" s="128"/>
      <c r="X39" s="128"/>
      <c r="Y39" s="128"/>
      <c r="Z39" s="128"/>
      <c r="AA39" s="128"/>
      <c r="AB39" s="128"/>
      <c r="AC39" s="128"/>
    </row>
    <row r="40" spans="1:29" ht="15.75" customHeight="1">
      <c r="A40" s="451"/>
      <c r="B40" s="451"/>
      <c r="C40" s="451"/>
      <c r="D40" s="451"/>
      <c r="E40" s="451"/>
      <c r="F40" s="451"/>
      <c r="G40" s="451"/>
      <c r="H40" s="451"/>
      <c r="I40" s="451"/>
      <c r="J40" s="451"/>
      <c r="K40" s="451"/>
      <c r="L40" s="451"/>
      <c r="M40" s="451"/>
      <c r="N40" s="451"/>
      <c r="O40" s="451"/>
      <c r="P40" s="451"/>
      <c r="Q40" s="451"/>
      <c r="R40" s="451"/>
      <c r="S40" s="451"/>
      <c r="T40" s="451"/>
      <c r="U40" s="451"/>
      <c r="V40" s="451"/>
      <c r="W40" s="451"/>
      <c r="X40" s="451"/>
      <c r="Y40" s="451"/>
      <c r="Z40" s="451"/>
      <c r="AA40" s="451"/>
      <c r="AB40" s="451"/>
      <c r="AC40" s="451"/>
    </row>
    <row r="41" spans="1:29" ht="28.5" customHeight="1">
      <c r="A41" s="401"/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1"/>
      <c r="AA41" s="401"/>
      <c r="AB41" s="401"/>
      <c r="AC41" s="401"/>
    </row>
    <row r="42" spans="1:29" ht="38.65" customHeight="1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</row>
    <row r="43" spans="1:29" ht="15.75">
      <c r="A43" s="231" t="s">
        <v>168</v>
      </c>
      <c r="B43" s="231"/>
      <c r="C43" s="231"/>
      <c r="D43" s="231"/>
      <c r="E43" s="231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509" t="s">
        <v>175</v>
      </c>
      <c r="S43" s="509"/>
      <c r="T43" s="509"/>
      <c r="U43" s="509"/>
      <c r="V43" s="509"/>
      <c r="W43" s="232"/>
      <c r="X43" s="232"/>
      <c r="Y43" s="233"/>
      <c r="Z43" s="233"/>
      <c r="AA43" s="233"/>
      <c r="AB43" s="233"/>
      <c r="AC43" s="233"/>
    </row>
    <row r="44" spans="1:29" ht="15.75">
      <c r="A44" s="231" t="s">
        <v>169</v>
      </c>
      <c r="B44" s="77"/>
      <c r="C44" s="231"/>
      <c r="D44" s="231"/>
      <c r="E44" s="231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509" t="s">
        <v>179</v>
      </c>
      <c r="S44" s="509"/>
      <c r="T44" s="509"/>
      <c r="U44" s="509"/>
      <c r="V44" s="509"/>
      <c r="W44" s="232"/>
      <c r="X44" s="232"/>
      <c r="Y44" s="232"/>
      <c r="Z44" s="233"/>
      <c r="AA44" s="233"/>
      <c r="AB44" s="233"/>
      <c r="AC44" s="233"/>
    </row>
    <row r="45" spans="1:29" ht="15.75">
      <c r="A45" s="232"/>
      <c r="B45" s="232"/>
      <c r="C45" s="232"/>
      <c r="D45" s="232"/>
      <c r="E45" s="232"/>
      <c r="F45" s="232"/>
      <c r="G45" s="509" t="s">
        <v>170</v>
      </c>
      <c r="H45" s="509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3"/>
      <c r="AA45" s="233"/>
      <c r="AB45" s="233"/>
      <c r="AC45" s="233"/>
    </row>
    <row r="46" spans="1:29" ht="15.75">
      <c r="A46" s="232"/>
      <c r="B46" s="232"/>
      <c r="C46" s="331"/>
      <c r="D46" s="331"/>
      <c r="E46" s="331"/>
      <c r="F46" s="232"/>
      <c r="G46" s="232"/>
      <c r="H46" s="231" t="s">
        <v>171</v>
      </c>
      <c r="I46" s="231"/>
      <c r="J46" s="231"/>
      <c r="K46" s="231"/>
      <c r="L46" s="231"/>
      <c r="M46" s="231"/>
      <c r="N46" s="231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3"/>
      <c r="AA46" s="233"/>
      <c r="AB46" s="233"/>
      <c r="AC46" s="233"/>
    </row>
    <row r="47" spans="1:29" ht="16.5" thickBot="1">
      <c r="A47" s="232"/>
      <c r="B47" s="232"/>
      <c r="C47" s="232"/>
      <c r="D47" s="232"/>
      <c r="E47" s="232"/>
      <c r="F47" s="232"/>
      <c r="G47" s="510" t="s">
        <v>172</v>
      </c>
      <c r="H47" s="510"/>
      <c r="I47" s="510"/>
      <c r="J47" s="510"/>
      <c r="K47" s="510"/>
      <c r="L47" s="510"/>
      <c r="M47" s="510"/>
      <c r="N47" s="510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3"/>
      <c r="AA47" s="233"/>
      <c r="AB47" s="233"/>
      <c r="AC47" s="233"/>
    </row>
    <row r="48" spans="1:29" ht="20.25" customHeight="1" thickBot="1">
      <c r="A48" s="511" t="s">
        <v>0</v>
      </c>
      <c r="B48" s="400"/>
      <c r="C48" s="329" t="s">
        <v>30</v>
      </c>
      <c r="D48" s="329"/>
      <c r="E48" s="336" t="s">
        <v>31</v>
      </c>
      <c r="F48" s="337" t="s">
        <v>32</v>
      </c>
      <c r="G48" s="338"/>
      <c r="H48" s="512" t="s">
        <v>125</v>
      </c>
      <c r="I48" s="512"/>
      <c r="J48" s="512"/>
      <c r="K48" s="512"/>
      <c r="L48" s="512"/>
      <c r="M48" s="512"/>
      <c r="N48" s="512"/>
      <c r="O48" s="512"/>
      <c r="P48" s="512"/>
      <c r="Q48" s="512"/>
      <c r="R48" s="512"/>
      <c r="S48" s="512"/>
      <c r="T48" s="512"/>
      <c r="U48" s="512"/>
      <c r="V48" s="512"/>
      <c r="W48" s="512"/>
      <c r="X48" s="512"/>
      <c r="Y48" s="512"/>
      <c r="Z48" s="512"/>
      <c r="AA48" s="512"/>
      <c r="AB48" s="512"/>
      <c r="AC48" s="512"/>
    </row>
    <row r="49" spans="1:47" ht="16.5" customHeight="1" thickBot="1">
      <c r="A49" s="511"/>
      <c r="B49" s="400"/>
      <c r="C49" s="329"/>
      <c r="D49" s="329"/>
      <c r="E49" s="336"/>
      <c r="F49" s="339"/>
      <c r="G49" s="340"/>
      <c r="H49" s="342" t="s">
        <v>54</v>
      </c>
      <c r="I49" s="342"/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42"/>
      <c r="W49" s="343" t="s">
        <v>53</v>
      </c>
      <c r="X49" s="343"/>
      <c r="Y49" s="343"/>
      <c r="Z49" s="343"/>
      <c r="AA49" s="343"/>
      <c r="AB49" s="343"/>
      <c r="AC49" s="343"/>
    </row>
    <row r="50" spans="1:47" ht="52.15" customHeight="1" thickBot="1">
      <c r="A50" s="511"/>
      <c r="B50" s="400"/>
      <c r="C50" s="329"/>
      <c r="D50" s="329"/>
      <c r="E50" s="336"/>
      <c r="F50" s="344" t="s">
        <v>33</v>
      </c>
      <c r="G50" s="345" t="s">
        <v>1</v>
      </c>
      <c r="H50" s="355" t="s">
        <v>34</v>
      </c>
      <c r="I50" s="356"/>
      <c r="J50" s="355" t="s">
        <v>35</v>
      </c>
      <c r="K50" s="356"/>
      <c r="L50" s="357" t="s">
        <v>36</v>
      </c>
      <c r="M50" s="358"/>
      <c r="N50" s="346" t="s">
        <v>39</v>
      </c>
      <c r="O50" s="355" t="s">
        <v>38</v>
      </c>
      <c r="P50" s="356"/>
      <c r="Q50" s="346" t="s">
        <v>37</v>
      </c>
      <c r="R50" s="352" t="s">
        <v>40</v>
      </c>
      <c r="S50" s="353" t="s">
        <v>41</v>
      </c>
      <c r="T50" s="353" t="s">
        <v>42</v>
      </c>
      <c r="U50" s="354" t="s">
        <v>43</v>
      </c>
      <c r="V50" s="354"/>
      <c r="W50" s="347" t="s">
        <v>46</v>
      </c>
      <c r="X50" s="347" t="s">
        <v>47</v>
      </c>
      <c r="Y50" s="347" t="s">
        <v>48</v>
      </c>
      <c r="Z50" s="347" t="s">
        <v>49</v>
      </c>
      <c r="AA50" s="347" t="s">
        <v>50</v>
      </c>
      <c r="AB50" s="347" t="s">
        <v>51</v>
      </c>
      <c r="AC50" s="348" t="s">
        <v>52</v>
      </c>
    </row>
    <row r="51" spans="1:47" ht="48" thickBot="1">
      <c r="A51" s="511"/>
      <c r="B51" s="400"/>
      <c r="C51" s="329"/>
      <c r="D51" s="329"/>
      <c r="E51" s="336"/>
      <c r="F51" s="344"/>
      <c r="G51" s="345"/>
      <c r="H51" s="288" t="s">
        <v>17</v>
      </c>
      <c r="I51" s="288" t="s">
        <v>1</v>
      </c>
      <c r="J51" s="288" t="s">
        <v>17</v>
      </c>
      <c r="K51" s="288" t="s">
        <v>1</v>
      </c>
      <c r="L51" s="288" t="s">
        <v>17</v>
      </c>
      <c r="M51" s="288" t="s">
        <v>1</v>
      </c>
      <c r="N51" s="346"/>
      <c r="O51" s="288" t="s">
        <v>17</v>
      </c>
      <c r="P51" s="288" t="s">
        <v>1</v>
      </c>
      <c r="Q51" s="346"/>
      <c r="R51" s="352"/>
      <c r="S51" s="353"/>
      <c r="T51" s="353"/>
      <c r="U51" s="303" t="s">
        <v>44</v>
      </c>
      <c r="V51" s="304" t="s">
        <v>45</v>
      </c>
      <c r="W51" s="347"/>
      <c r="X51" s="347"/>
      <c r="Y51" s="347"/>
      <c r="Z51" s="347"/>
      <c r="AA51" s="347"/>
      <c r="AB51" s="347"/>
      <c r="AC51" s="348"/>
    </row>
    <row r="52" spans="1:47" ht="16.5" thickBot="1">
      <c r="A52" s="141">
        <v>1</v>
      </c>
      <c r="B52" s="141"/>
      <c r="C52" s="427">
        <v>2</v>
      </c>
      <c r="D52" s="427"/>
      <c r="E52" s="186"/>
      <c r="F52" s="235">
        <v>3</v>
      </c>
      <c r="G52" s="195">
        <v>4</v>
      </c>
      <c r="H52" s="44">
        <v>5</v>
      </c>
      <c r="I52" s="44"/>
      <c r="J52" s="387">
        <v>7</v>
      </c>
      <c r="K52" s="387"/>
      <c r="L52" s="387"/>
      <c r="M52" s="387"/>
      <c r="N52" s="387"/>
      <c r="O52" s="44">
        <v>9</v>
      </c>
      <c r="P52" s="44"/>
      <c r="Q52" s="44"/>
      <c r="R52" s="44">
        <v>11</v>
      </c>
      <c r="S52" s="186"/>
      <c r="T52" s="186"/>
      <c r="U52" s="496">
        <v>13</v>
      </c>
      <c r="V52" s="496"/>
      <c r="W52" s="496">
        <v>14</v>
      </c>
      <c r="X52" s="496"/>
      <c r="Y52" s="187">
        <v>15</v>
      </c>
      <c r="Z52" s="496">
        <v>16</v>
      </c>
      <c r="AA52" s="496"/>
      <c r="AB52" s="187">
        <v>17</v>
      </c>
      <c r="AC52" s="234">
        <v>18</v>
      </c>
    </row>
    <row r="53" spans="1:47" ht="23.1" customHeight="1" thickBot="1">
      <c r="A53" s="359" t="s">
        <v>188</v>
      </c>
      <c r="B53" s="359"/>
      <c r="C53" s="359"/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</row>
    <row r="54" spans="1:47" ht="45" customHeight="1" thickBot="1">
      <c r="A54" s="28"/>
      <c r="B54" s="179"/>
      <c r="C54" s="472" t="s">
        <v>147</v>
      </c>
      <c r="D54" s="472"/>
      <c r="E54" s="64" t="s">
        <v>167</v>
      </c>
      <c r="F54" s="30">
        <f>SUM(S54,W54,Z54)</f>
        <v>40</v>
      </c>
      <c r="G54" s="31">
        <f>SUM(T54,Y54,AB54)</f>
        <v>2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>
        <f>SUM(H54,J54,L54,O54,R54)</f>
        <v>0</v>
      </c>
      <c r="T54" s="32">
        <f>SUM(I54,K54,M54,P54)</f>
        <v>0</v>
      </c>
      <c r="U54" s="236"/>
      <c r="V54" s="30"/>
      <c r="W54" s="30"/>
      <c r="X54" s="236"/>
      <c r="Y54" s="237"/>
      <c r="Z54" s="30">
        <v>40</v>
      </c>
      <c r="AA54" s="277">
        <v>4</v>
      </c>
      <c r="AB54" s="65">
        <v>2</v>
      </c>
      <c r="AC54" s="66" t="s">
        <v>90</v>
      </c>
    </row>
    <row r="55" spans="1:47" ht="51" customHeight="1" thickBot="1">
      <c r="A55" s="238"/>
      <c r="B55" s="188"/>
      <c r="C55" s="453" t="s">
        <v>163</v>
      </c>
      <c r="D55" s="453"/>
      <c r="E55" s="218" t="s">
        <v>152</v>
      </c>
      <c r="F55" s="30">
        <f>SUM(S55,W55,Z55)</f>
        <v>40</v>
      </c>
      <c r="G55" s="31">
        <f>SUM(T55,Y55,AB55)</f>
        <v>1.5</v>
      </c>
      <c r="H55" s="219">
        <v>10</v>
      </c>
      <c r="I55" s="219">
        <v>0.5</v>
      </c>
      <c r="J55" s="219"/>
      <c r="K55" s="219"/>
      <c r="L55" s="219"/>
      <c r="M55" s="219"/>
      <c r="N55" s="219"/>
      <c r="O55" s="275">
        <v>15</v>
      </c>
      <c r="P55" s="275">
        <v>1</v>
      </c>
      <c r="Q55" s="219">
        <v>25</v>
      </c>
      <c r="R55" s="219">
        <v>15</v>
      </c>
      <c r="S55" s="30">
        <f>SUM(H55,J55,L55,O55,R55)</f>
        <v>40</v>
      </c>
      <c r="T55" s="32">
        <f>SUM(I55,K55,M55,P55)</f>
        <v>1.5</v>
      </c>
      <c r="U55" s="219"/>
      <c r="V55" s="239" t="s">
        <v>90</v>
      </c>
      <c r="W55" s="219"/>
      <c r="X55" s="219"/>
      <c r="Y55" s="240"/>
      <c r="Z55" s="219"/>
      <c r="AA55" s="219"/>
      <c r="AB55" s="240"/>
      <c r="AC55" s="14"/>
    </row>
    <row r="56" spans="1:47" ht="21.75" customHeight="1" thickBot="1">
      <c r="A56" s="365" t="s">
        <v>59</v>
      </c>
      <c r="B56" s="365"/>
      <c r="C56" s="365"/>
      <c r="D56" s="365"/>
      <c r="E56" s="365"/>
      <c r="F56" s="169">
        <f>F54+F55</f>
        <v>80</v>
      </c>
      <c r="G56" s="212">
        <f>G54+G55</f>
        <v>3.5</v>
      </c>
      <c r="H56" s="212">
        <f t="shared" ref="H56:M56" si="4">SUM(H54,H55)</f>
        <v>10</v>
      </c>
      <c r="I56" s="212">
        <f t="shared" si="4"/>
        <v>0.5</v>
      </c>
      <c r="J56" s="212">
        <f t="shared" si="4"/>
        <v>0</v>
      </c>
      <c r="K56" s="212">
        <f t="shared" si="4"/>
        <v>0</v>
      </c>
      <c r="L56" s="212">
        <f t="shared" si="4"/>
        <v>0</v>
      </c>
      <c r="M56" s="212">
        <f t="shared" si="4"/>
        <v>0</v>
      </c>
      <c r="N56" s="321"/>
      <c r="O56" s="212">
        <f>SUM(O54,O55)</f>
        <v>15</v>
      </c>
      <c r="P56" s="212">
        <f>SUM(P54,P55)</f>
        <v>1</v>
      </c>
      <c r="Q56" s="321"/>
      <c r="R56" s="212">
        <f>SUM(R54,R55)</f>
        <v>15</v>
      </c>
      <c r="S56" s="212">
        <f>SUM(S54,S55)</f>
        <v>40</v>
      </c>
      <c r="T56" s="212">
        <f>SUM(T52:T55)</f>
        <v>1.5</v>
      </c>
      <c r="U56" s="212"/>
      <c r="V56" s="212"/>
      <c r="W56" s="212">
        <f>W54+W55</f>
        <v>0</v>
      </c>
      <c r="X56" s="321"/>
      <c r="Y56" s="212"/>
      <c r="Z56" s="212">
        <f>Z54+Z55</f>
        <v>40</v>
      </c>
      <c r="AA56" s="321"/>
      <c r="AB56" s="212">
        <f>AB54+AB55</f>
        <v>2</v>
      </c>
      <c r="AC56" s="215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ht="25.9" customHeight="1" thickBot="1">
      <c r="A57" s="496" t="s">
        <v>189</v>
      </c>
      <c r="B57" s="496"/>
      <c r="C57" s="496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6"/>
      <c r="P57" s="496"/>
      <c r="Q57" s="496"/>
      <c r="R57" s="496"/>
      <c r="S57" s="496"/>
      <c r="T57" s="496"/>
      <c r="U57" s="496"/>
      <c r="V57" s="496"/>
      <c r="W57" s="496"/>
      <c r="X57" s="496"/>
      <c r="Y57" s="496"/>
      <c r="Z57" s="496"/>
      <c r="AA57" s="496"/>
      <c r="AB57" s="496"/>
      <c r="AC57" s="496"/>
    </row>
    <row r="58" spans="1:47" ht="57" customHeight="1" thickBot="1">
      <c r="A58" s="28"/>
      <c r="B58" s="179"/>
      <c r="C58" s="497" t="s">
        <v>154</v>
      </c>
      <c r="D58" s="497"/>
      <c r="E58" s="64" t="s">
        <v>166</v>
      </c>
      <c r="F58" s="30">
        <f>SUM(S58,W58,Z58)</f>
        <v>40</v>
      </c>
      <c r="G58" s="31">
        <f>SUM(T58,Y58,AB58)</f>
        <v>2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>
        <f>SUM(H58,J58,L58,O58,R58)</f>
        <v>0</v>
      </c>
      <c r="T58" s="32">
        <f>SUM(P58,M58,K58,I58)</f>
        <v>0</v>
      </c>
      <c r="U58" s="236"/>
      <c r="V58" s="30"/>
      <c r="W58" s="30"/>
      <c r="X58" s="236"/>
      <c r="Y58" s="237" t="s">
        <v>4</v>
      </c>
      <c r="Z58" s="30">
        <v>40</v>
      </c>
      <c r="AA58" s="277">
        <v>4</v>
      </c>
      <c r="AB58" s="65">
        <v>2</v>
      </c>
      <c r="AC58" s="66" t="s">
        <v>90</v>
      </c>
    </row>
    <row r="59" spans="1:47" ht="57" customHeight="1" thickBot="1">
      <c r="A59" s="491"/>
      <c r="B59" s="388"/>
      <c r="C59" s="425" t="s">
        <v>155</v>
      </c>
      <c r="D59" s="425"/>
      <c r="E59" s="241" t="s">
        <v>165</v>
      </c>
      <c r="F59" s="498">
        <f>SUM(H59,J59,L60,O59,R59,W59,W60,Z59,Z60)</f>
        <v>240</v>
      </c>
      <c r="G59" s="499">
        <f>SUM(T59,Y59,AB59)</f>
        <v>9</v>
      </c>
      <c r="H59" s="498"/>
      <c r="I59" s="507"/>
      <c r="J59" s="498"/>
      <c r="K59" s="55"/>
      <c r="L59" s="55"/>
      <c r="M59" s="507"/>
      <c r="N59" s="498"/>
      <c r="O59" s="498"/>
      <c r="P59" s="507"/>
      <c r="Q59" s="498"/>
      <c r="R59" s="498"/>
      <c r="S59" s="30">
        <f>SUM(H59,J59,L59,O59,R59)</f>
        <v>0</v>
      </c>
      <c r="T59" s="500">
        <f>SUM(P59,M59,K59,K60,I59)</f>
        <v>0</v>
      </c>
      <c r="U59" s="501"/>
      <c r="V59" s="498"/>
      <c r="W59" s="55">
        <v>40</v>
      </c>
      <c r="X59" s="501"/>
      <c r="Y59" s="502">
        <v>2</v>
      </c>
      <c r="Z59" s="68">
        <v>160</v>
      </c>
      <c r="AA59" s="277">
        <v>8</v>
      </c>
      <c r="AB59" s="502">
        <v>7</v>
      </c>
      <c r="AC59" s="506" t="s">
        <v>90</v>
      </c>
    </row>
    <row r="60" spans="1:47" ht="57" customHeight="1" thickBot="1">
      <c r="A60" s="491"/>
      <c r="B60" s="388"/>
      <c r="C60" s="425"/>
      <c r="D60" s="425"/>
      <c r="E60" s="242" t="s">
        <v>164</v>
      </c>
      <c r="F60" s="498"/>
      <c r="G60" s="499"/>
      <c r="H60" s="498"/>
      <c r="I60" s="508"/>
      <c r="J60" s="498"/>
      <c r="K60" s="243"/>
      <c r="L60" s="243"/>
      <c r="M60" s="508"/>
      <c r="N60" s="498"/>
      <c r="O60" s="498"/>
      <c r="P60" s="508"/>
      <c r="Q60" s="498"/>
      <c r="R60" s="498"/>
      <c r="S60" s="30">
        <f>SUM(H60,J60,L60,O60,R60)</f>
        <v>0</v>
      </c>
      <c r="T60" s="500"/>
      <c r="U60" s="501"/>
      <c r="V60" s="498"/>
      <c r="W60" s="58"/>
      <c r="X60" s="501"/>
      <c r="Y60" s="502"/>
      <c r="Z60" s="68">
        <v>40</v>
      </c>
      <c r="AA60" s="277">
        <v>4</v>
      </c>
      <c r="AB60" s="502"/>
      <c r="AC60" s="506"/>
    </row>
    <row r="61" spans="1:47" ht="50.25" customHeight="1" thickBot="1">
      <c r="A61" s="244"/>
      <c r="B61" s="103"/>
      <c r="C61" s="387" t="s">
        <v>157</v>
      </c>
      <c r="D61" s="387"/>
      <c r="E61" s="225" t="s">
        <v>103</v>
      </c>
      <c r="F61" s="30">
        <f>SUM(S61,W61,Z61)</f>
        <v>360</v>
      </c>
      <c r="G61" s="31">
        <f>SUM(T61,Y61,AB61)</f>
        <v>9.5</v>
      </c>
      <c r="H61" s="147"/>
      <c r="I61" s="147"/>
      <c r="J61" s="30"/>
      <c r="K61" s="30"/>
      <c r="L61" s="30"/>
      <c r="M61" s="30"/>
      <c r="N61" s="30"/>
      <c r="O61" s="30"/>
      <c r="P61" s="30"/>
      <c r="Q61" s="30"/>
      <c r="R61" s="30"/>
      <c r="S61" s="30">
        <f>SUM(H61,J61,L61,O61,R61)</f>
        <v>0</v>
      </c>
      <c r="T61" s="32">
        <f>SUM(P61,M61,K61,I61)</f>
        <v>0</v>
      </c>
      <c r="U61" s="236"/>
      <c r="V61" s="30"/>
      <c r="W61" s="30">
        <v>40</v>
      </c>
      <c r="X61" s="277">
        <v>4</v>
      </c>
      <c r="Y61" s="65">
        <v>1.5</v>
      </c>
      <c r="Z61" s="30">
        <v>320</v>
      </c>
      <c r="AA61" s="277">
        <v>4</v>
      </c>
      <c r="AB61" s="65">
        <v>8</v>
      </c>
      <c r="AC61" s="65" t="s">
        <v>90</v>
      </c>
    </row>
    <row r="62" spans="1:47" ht="21.75" customHeight="1" thickBot="1">
      <c r="A62" s="365" t="s">
        <v>59</v>
      </c>
      <c r="B62" s="365"/>
      <c r="C62" s="365"/>
      <c r="D62" s="365"/>
      <c r="E62" s="365"/>
      <c r="F62" s="169">
        <f>F58+F59+F61</f>
        <v>640</v>
      </c>
      <c r="G62" s="212">
        <f t="shared" ref="G62:M62" si="5">SUM(G58,G59,G61)</f>
        <v>20.5</v>
      </c>
      <c r="H62" s="212">
        <f t="shared" si="5"/>
        <v>0</v>
      </c>
      <c r="I62" s="212">
        <f t="shared" si="5"/>
        <v>0</v>
      </c>
      <c r="J62" s="212">
        <f t="shared" si="5"/>
        <v>0</v>
      </c>
      <c r="K62" s="212">
        <f t="shared" si="5"/>
        <v>0</v>
      </c>
      <c r="L62" s="212">
        <f t="shared" si="5"/>
        <v>0</v>
      </c>
      <c r="M62" s="212">
        <f t="shared" si="5"/>
        <v>0</v>
      </c>
      <c r="N62" s="321"/>
      <c r="O62" s="212">
        <f>SUM(O58,O59,O61)</f>
        <v>0</v>
      </c>
      <c r="P62" s="212">
        <f>SUM(P58,P59,P61)</f>
        <v>0</v>
      </c>
      <c r="Q62" s="321"/>
      <c r="R62" s="212">
        <f>SUM(R58,R59,R61)</f>
        <v>0</v>
      </c>
      <c r="S62" s="212">
        <f>SUM(S58,S59,S61)</f>
        <v>0</v>
      </c>
      <c r="T62" s="212">
        <f>SUM(T58,T59,T61)</f>
        <v>0</v>
      </c>
      <c r="U62" s="212"/>
      <c r="V62" s="212"/>
      <c r="W62" s="212">
        <f>SUM(W58:W61)</f>
        <v>80</v>
      </c>
      <c r="X62" s="321"/>
      <c r="Y62" s="212">
        <f>SUM(Y58:Y61)</f>
        <v>3.5</v>
      </c>
      <c r="Z62" s="212">
        <f>SUM(Z58:Z61)</f>
        <v>560</v>
      </c>
      <c r="AA62" s="321"/>
      <c r="AB62" s="212">
        <f>SUM(AB58:AB61)</f>
        <v>17</v>
      </c>
      <c r="AC62" s="245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</row>
    <row r="63" spans="1:47" ht="36" customHeight="1" thickBot="1">
      <c r="A63" s="505" t="s">
        <v>160</v>
      </c>
      <c r="B63" s="505"/>
      <c r="C63" s="505"/>
      <c r="D63" s="505"/>
      <c r="E63" s="505"/>
      <c r="F63" s="505"/>
      <c r="G63" s="505"/>
      <c r="H63" s="505"/>
      <c r="I63" s="505"/>
      <c r="J63" s="505"/>
      <c r="K63" s="505"/>
      <c r="L63" s="505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505"/>
    </row>
    <row r="64" spans="1:47" ht="26.1" customHeight="1" thickBot="1">
      <c r="A64" s="246"/>
      <c r="B64" s="246"/>
      <c r="C64" s="503" t="s">
        <v>161</v>
      </c>
      <c r="D64" s="503"/>
      <c r="E64" s="503"/>
      <c r="F64" s="28"/>
      <c r="G64" s="247">
        <v>5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48">
        <v>5</v>
      </c>
      <c r="U64" s="28"/>
      <c r="V64" s="28"/>
      <c r="W64" s="28"/>
      <c r="X64" s="28"/>
      <c r="Y64" s="28"/>
      <c r="Z64" s="28"/>
      <c r="AA64" s="28"/>
      <c r="AB64" s="28"/>
      <c r="AC64" s="28"/>
    </row>
    <row r="65" spans="1:30" ht="26.1" customHeight="1" thickBot="1">
      <c r="A65" s="249"/>
      <c r="B65" s="249"/>
      <c r="C65" s="250"/>
      <c r="D65" s="250"/>
      <c r="E65" s="250"/>
      <c r="F65" s="173"/>
      <c r="G65" s="251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252"/>
      <c r="U65" s="173"/>
      <c r="V65" s="173"/>
      <c r="W65" s="173"/>
      <c r="X65" s="173"/>
      <c r="Y65" s="173"/>
      <c r="Z65" s="173"/>
      <c r="AA65" s="173"/>
      <c r="AB65" s="173"/>
      <c r="AC65" s="173"/>
    </row>
    <row r="66" spans="1:30" ht="35.1" customHeight="1" thickBot="1">
      <c r="A66" s="504" t="s">
        <v>135</v>
      </c>
      <c r="B66" s="504"/>
      <c r="C66" s="504"/>
      <c r="D66" s="504"/>
      <c r="E66" s="504"/>
      <c r="F66" s="70">
        <f>F56+F62</f>
        <v>720</v>
      </c>
      <c r="G66" s="253">
        <f>G56+G62+G64</f>
        <v>29</v>
      </c>
      <c r="H66" s="70">
        <f>H56+H62</f>
        <v>10</v>
      </c>
      <c r="I66" s="70"/>
      <c r="J66" s="70"/>
      <c r="K66" s="70"/>
      <c r="L66" s="70"/>
      <c r="M66" s="70"/>
      <c r="N66" s="70"/>
      <c r="O66" s="70">
        <f>O56+O62</f>
        <v>15</v>
      </c>
      <c r="P66" s="70"/>
      <c r="Q66" s="70"/>
      <c r="R66" s="70"/>
      <c r="S66" s="70">
        <f>S56+S62</f>
        <v>40</v>
      </c>
      <c r="T66" s="253">
        <f>T56+T62+T64</f>
        <v>6.5</v>
      </c>
      <c r="U66" s="70"/>
      <c r="V66" s="70"/>
      <c r="W66" s="70">
        <f>W56+W62</f>
        <v>80</v>
      </c>
      <c r="X66" s="70"/>
      <c r="Y66" s="70">
        <f>Y56+Y62</f>
        <v>3.5</v>
      </c>
      <c r="Z66" s="70">
        <f>Z56+Z62</f>
        <v>600</v>
      </c>
      <c r="AA66" s="70"/>
      <c r="AB66" s="70">
        <f>AB56+AB62</f>
        <v>19</v>
      </c>
      <c r="AC66" s="254"/>
    </row>
    <row r="67" spans="1:30" ht="35.1" customHeight="1">
      <c r="A67" s="249"/>
      <c r="B67" s="249"/>
      <c r="C67" s="255"/>
      <c r="D67" s="255"/>
      <c r="E67" s="255"/>
      <c r="F67" s="172"/>
      <c r="G67" s="251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252"/>
      <c r="U67" s="173"/>
      <c r="V67" s="173"/>
      <c r="W67" s="173"/>
      <c r="X67" s="173"/>
      <c r="Y67" s="173"/>
      <c r="Z67" s="173"/>
      <c r="AA67" s="173"/>
      <c r="AB67" s="173"/>
      <c r="AC67" s="173"/>
    </row>
    <row r="68" spans="1:30" ht="24.6" customHeight="1">
      <c r="A68" s="256"/>
      <c r="B68" s="256"/>
      <c r="C68" s="257"/>
      <c r="D68" s="257"/>
      <c r="E68" s="258" t="s">
        <v>162</v>
      </c>
      <c r="F68" s="259">
        <f>F38+F66</f>
        <v>1500</v>
      </c>
      <c r="G68" s="260">
        <f>G38+G66</f>
        <v>60</v>
      </c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252"/>
      <c r="U68" s="173"/>
      <c r="V68" s="173"/>
      <c r="W68" s="173"/>
      <c r="X68" s="173"/>
      <c r="Y68" s="173"/>
      <c r="Z68" s="173"/>
      <c r="AA68" s="173"/>
      <c r="AB68" s="173"/>
      <c r="AC68" s="173"/>
      <c r="AD68" s="36"/>
    </row>
    <row r="69" spans="1:30" ht="24" customHeight="1">
      <c r="A69" s="493"/>
      <c r="B69" s="493"/>
      <c r="C69" s="493"/>
      <c r="D69" s="493"/>
      <c r="E69" s="493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</row>
    <row r="70" spans="1:30" ht="21" customHeight="1">
      <c r="A70" s="451"/>
      <c r="B70" s="451"/>
      <c r="C70" s="451"/>
      <c r="D70" s="451"/>
      <c r="E70" s="451"/>
      <c r="F70" s="451"/>
      <c r="G70" s="451"/>
      <c r="H70" s="451"/>
      <c r="I70" s="451"/>
      <c r="J70" s="451"/>
      <c r="K70" s="451"/>
      <c r="L70" s="451"/>
      <c r="M70" s="451"/>
      <c r="N70" s="451"/>
      <c r="O70" s="451"/>
      <c r="P70" s="451"/>
      <c r="Q70" s="451"/>
      <c r="R70" s="451"/>
      <c r="S70" s="451"/>
      <c r="T70" s="451"/>
      <c r="U70" s="451"/>
      <c r="V70" s="451"/>
      <c r="W70" s="451"/>
      <c r="X70" s="451"/>
      <c r="Y70" s="451"/>
      <c r="Z70" s="451"/>
      <c r="AA70" s="451"/>
      <c r="AB70" s="451"/>
      <c r="AC70" s="451"/>
    </row>
    <row r="71" spans="1:30" ht="14.25" customHeight="1">
      <c r="A71" s="494"/>
      <c r="B71" s="494"/>
      <c r="C71" s="494"/>
      <c r="D71" s="494"/>
      <c r="E71" s="494"/>
      <c r="F71" s="494"/>
      <c r="G71" s="494"/>
      <c r="H71" s="494"/>
      <c r="I71" s="494"/>
      <c r="J71" s="494"/>
      <c r="K71" s="494"/>
      <c r="L71" s="494"/>
      <c r="M71" s="494"/>
      <c r="N71" s="494"/>
      <c r="O71" s="494"/>
      <c r="P71" s="494"/>
      <c r="Q71" s="494"/>
      <c r="R71" s="494"/>
      <c r="S71" s="494"/>
      <c r="T71" s="494"/>
      <c r="U71" s="494"/>
      <c r="V71" s="494"/>
      <c r="W71" s="494"/>
      <c r="X71" s="494"/>
      <c r="Y71" s="494"/>
      <c r="Z71" s="494"/>
      <c r="AA71" s="494"/>
      <c r="AB71" s="494"/>
      <c r="AC71" s="494"/>
    </row>
    <row r="72" spans="1:30" ht="14.1" customHeight="1">
      <c r="A72" s="495"/>
      <c r="B72" s="495"/>
      <c r="C72" s="495"/>
      <c r="D72" s="495"/>
      <c r="E72" s="495"/>
      <c r="F72" s="495"/>
      <c r="G72" s="495"/>
      <c r="H72" s="495"/>
      <c r="I72" s="495"/>
      <c r="J72" s="495"/>
      <c r="K72" s="495"/>
      <c r="L72" s="495"/>
      <c r="M72" s="495"/>
      <c r="N72" s="495"/>
      <c r="O72" s="495"/>
      <c r="P72" s="495"/>
      <c r="Q72" s="495"/>
      <c r="R72" s="495"/>
      <c r="S72" s="495"/>
      <c r="T72" s="495"/>
      <c r="U72" s="495"/>
      <c r="V72" s="495"/>
      <c r="W72" s="495"/>
      <c r="X72" s="495"/>
      <c r="Y72" s="495"/>
      <c r="Z72" s="495"/>
      <c r="AA72" s="495"/>
      <c r="AB72" s="495"/>
      <c r="AC72" s="495"/>
    </row>
    <row r="73" spans="1:30">
      <c r="A73" s="495"/>
      <c r="B73" s="495"/>
      <c r="C73" s="495"/>
      <c r="D73" s="495"/>
      <c r="E73" s="495"/>
      <c r="F73" s="495"/>
      <c r="G73" s="495"/>
      <c r="H73" s="495"/>
      <c r="I73" s="495"/>
      <c r="J73" s="495"/>
      <c r="K73" s="495"/>
      <c r="L73" s="495"/>
      <c r="M73" s="495"/>
      <c r="N73" s="495"/>
      <c r="O73" s="495"/>
      <c r="P73" s="495"/>
      <c r="Q73" s="495"/>
      <c r="R73" s="495"/>
      <c r="S73" s="495"/>
      <c r="T73" s="495"/>
      <c r="U73" s="495"/>
      <c r="V73" s="495"/>
      <c r="W73" s="495"/>
      <c r="X73" s="495"/>
      <c r="Y73" s="495"/>
      <c r="Z73" s="495"/>
      <c r="AA73" s="495"/>
      <c r="AB73" s="495"/>
      <c r="AC73" s="495"/>
    </row>
    <row r="74" spans="1:30">
      <c r="A74" s="495"/>
      <c r="B74" s="495"/>
      <c r="C74" s="495"/>
      <c r="D74" s="495"/>
      <c r="E74" s="495"/>
      <c r="F74" s="495"/>
      <c r="G74" s="495"/>
      <c r="H74" s="495"/>
      <c r="I74" s="495"/>
      <c r="J74" s="495"/>
      <c r="K74" s="495"/>
      <c r="L74" s="495"/>
      <c r="M74" s="495"/>
      <c r="N74" s="495"/>
      <c r="O74" s="495"/>
      <c r="P74" s="495"/>
      <c r="Q74" s="495"/>
      <c r="R74" s="495"/>
      <c r="S74" s="495"/>
      <c r="T74" s="495"/>
      <c r="U74" s="495"/>
      <c r="V74" s="495"/>
      <c r="W74" s="495"/>
      <c r="X74" s="495"/>
      <c r="Y74" s="495"/>
      <c r="Z74" s="495"/>
      <c r="AA74" s="495"/>
      <c r="AB74" s="495"/>
      <c r="AC74" s="495"/>
    </row>
    <row r="75" spans="1:30">
      <c r="A75" s="495"/>
      <c r="B75" s="495"/>
      <c r="C75" s="495"/>
      <c r="D75" s="495"/>
      <c r="E75" s="495"/>
      <c r="F75" s="495"/>
      <c r="G75" s="495"/>
      <c r="H75" s="495"/>
      <c r="I75" s="495"/>
      <c r="J75" s="495"/>
      <c r="K75" s="495"/>
      <c r="L75" s="495"/>
      <c r="M75" s="495"/>
      <c r="N75" s="495"/>
      <c r="O75" s="495"/>
      <c r="P75" s="495"/>
      <c r="Q75" s="495"/>
      <c r="R75" s="495"/>
      <c r="S75" s="495"/>
      <c r="T75" s="495"/>
      <c r="U75" s="495"/>
      <c r="V75" s="495"/>
      <c r="W75" s="495"/>
      <c r="X75" s="495"/>
      <c r="Y75" s="495"/>
      <c r="Z75" s="495"/>
      <c r="AA75" s="495"/>
      <c r="AB75" s="495"/>
      <c r="AC75" s="495"/>
    </row>
    <row r="76" spans="1:30">
      <c r="A76" s="495"/>
      <c r="B76" s="495"/>
      <c r="C76" s="495"/>
      <c r="D76" s="495"/>
      <c r="E76" s="495"/>
      <c r="F76" s="495"/>
      <c r="G76" s="495"/>
      <c r="H76" s="495"/>
      <c r="I76" s="495"/>
      <c r="J76" s="495"/>
      <c r="K76" s="495"/>
      <c r="L76" s="495"/>
      <c r="M76" s="495"/>
      <c r="N76" s="495"/>
      <c r="O76" s="495"/>
      <c r="P76" s="495"/>
      <c r="Q76" s="495"/>
      <c r="R76" s="495"/>
      <c r="S76" s="495"/>
      <c r="T76" s="495"/>
      <c r="U76" s="495"/>
      <c r="V76" s="495"/>
      <c r="W76" s="495"/>
      <c r="X76" s="495"/>
      <c r="Y76" s="495"/>
      <c r="Z76" s="495"/>
      <c r="AA76" s="495"/>
      <c r="AB76" s="495"/>
      <c r="AC76" s="495"/>
    </row>
    <row r="77" spans="1:30">
      <c r="A77" s="495"/>
      <c r="B77" s="495"/>
      <c r="C77" s="495"/>
      <c r="D77" s="495"/>
      <c r="E77" s="495"/>
      <c r="F77" s="495"/>
      <c r="G77" s="495"/>
      <c r="H77" s="495"/>
      <c r="I77" s="495"/>
      <c r="J77" s="495"/>
      <c r="K77" s="495"/>
      <c r="L77" s="495"/>
      <c r="M77" s="495"/>
      <c r="N77" s="495"/>
      <c r="O77" s="495"/>
      <c r="P77" s="495"/>
      <c r="Q77" s="495"/>
      <c r="R77" s="495"/>
      <c r="S77" s="495"/>
      <c r="T77" s="495"/>
      <c r="U77" s="495"/>
      <c r="V77" s="495"/>
      <c r="W77" s="495"/>
      <c r="X77" s="495"/>
      <c r="Y77" s="495"/>
      <c r="Z77" s="495"/>
      <c r="AA77" s="495"/>
      <c r="AB77" s="495"/>
      <c r="AC77" s="495"/>
    </row>
    <row r="78" spans="1:30">
      <c r="A78" s="495"/>
      <c r="B78" s="495"/>
      <c r="C78" s="495"/>
      <c r="D78" s="495"/>
      <c r="E78" s="495"/>
      <c r="F78" s="495"/>
      <c r="G78" s="495"/>
      <c r="H78" s="495"/>
      <c r="I78" s="495"/>
      <c r="J78" s="495"/>
      <c r="K78" s="495"/>
      <c r="L78" s="495"/>
      <c r="M78" s="495"/>
      <c r="N78" s="495"/>
      <c r="O78" s="495"/>
      <c r="P78" s="495"/>
      <c r="Q78" s="495"/>
      <c r="R78" s="495"/>
      <c r="S78" s="495"/>
      <c r="T78" s="495"/>
      <c r="U78" s="495"/>
      <c r="V78" s="495"/>
      <c r="W78" s="495"/>
      <c r="X78" s="495"/>
      <c r="Y78" s="495"/>
      <c r="Z78" s="495"/>
      <c r="AA78" s="495"/>
      <c r="AB78" s="495"/>
      <c r="AC78" s="495"/>
    </row>
    <row r="79" spans="1:30">
      <c r="A79" s="495"/>
      <c r="B79" s="495"/>
      <c r="C79" s="495"/>
      <c r="D79" s="495"/>
      <c r="E79" s="495"/>
      <c r="F79" s="495"/>
      <c r="G79" s="495"/>
      <c r="H79" s="495"/>
      <c r="I79" s="495"/>
      <c r="J79" s="495"/>
      <c r="K79" s="495"/>
      <c r="L79" s="495"/>
      <c r="M79" s="495"/>
      <c r="N79" s="495"/>
      <c r="O79" s="495"/>
      <c r="P79" s="495"/>
      <c r="Q79" s="495"/>
      <c r="R79" s="495"/>
      <c r="S79" s="495"/>
      <c r="T79" s="495"/>
      <c r="U79" s="495"/>
      <c r="V79" s="495"/>
      <c r="W79" s="495"/>
      <c r="X79" s="495"/>
      <c r="Y79" s="495"/>
      <c r="Z79" s="495"/>
      <c r="AA79" s="495"/>
      <c r="AB79" s="495"/>
      <c r="AC79" s="495"/>
    </row>
    <row r="80" spans="1:30">
      <c r="A80" s="495"/>
      <c r="B80" s="495"/>
      <c r="C80" s="495"/>
      <c r="D80" s="495"/>
      <c r="E80" s="495"/>
      <c r="F80" s="495"/>
      <c r="G80" s="495"/>
      <c r="H80" s="495"/>
      <c r="I80" s="495"/>
      <c r="J80" s="495"/>
      <c r="K80" s="495"/>
      <c r="L80" s="495"/>
      <c r="M80" s="495"/>
      <c r="N80" s="495"/>
      <c r="O80" s="495"/>
      <c r="P80" s="495"/>
      <c r="Q80" s="495"/>
      <c r="R80" s="495"/>
      <c r="S80" s="495"/>
      <c r="T80" s="495"/>
      <c r="U80" s="495"/>
      <c r="V80" s="495"/>
      <c r="W80" s="495"/>
      <c r="X80" s="495"/>
      <c r="Y80" s="495"/>
      <c r="Z80" s="495"/>
      <c r="AA80" s="495"/>
      <c r="AB80" s="495"/>
      <c r="AC80" s="495"/>
    </row>
    <row r="81" spans="1:29">
      <c r="A81" s="495"/>
      <c r="B81" s="495"/>
      <c r="C81" s="495"/>
      <c r="D81" s="495"/>
      <c r="E81" s="495"/>
      <c r="F81" s="495"/>
      <c r="G81" s="495"/>
      <c r="H81" s="495"/>
      <c r="I81" s="495"/>
      <c r="J81" s="495"/>
      <c r="K81" s="495"/>
      <c r="L81" s="495"/>
      <c r="M81" s="495"/>
      <c r="N81" s="495"/>
      <c r="O81" s="495"/>
      <c r="P81" s="495"/>
      <c r="Q81" s="495"/>
      <c r="R81" s="495"/>
      <c r="S81" s="495"/>
      <c r="T81" s="495"/>
      <c r="U81" s="495"/>
      <c r="V81" s="495"/>
      <c r="W81" s="495"/>
      <c r="X81" s="495"/>
      <c r="Y81" s="495"/>
      <c r="Z81" s="495"/>
      <c r="AA81" s="495"/>
      <c r="AB81" s="495"/>
      <c r="AC81" s="495"/>
    </row>
    <row r="82" spans="1:29">
      <c r="A82" s="495"/>
      <c r="B82" s="495"/>
      <c r="C82" s="495"/>
      <c r="D82" s="495"/>
      <c r="E82" s="495"/>
      <c r="F82" s="495"/>
      <c r="G82" s="495"/>
      <c r="H82" s="495"/>
      <c r="I82" s="495"/>
      <c r="J82" s="495"/>
      <c r="K82" s="495"/>
      <c r="L82" s="495"/>
      <c r="M82" s="495"/>
      <c r="N82" s="495"/>
      <c r="O82" s="495"/>
      <c r="P82" s="495"/>
      <c r="Q82" s="495"/>
      <c r="R82" s="495"/>
      <c r="S82" s="495"/>
      <c r="T82" s="495"/>
      <c r="U82" s="495"/>
      <c r="V82" s="495"/>
      <c r="W82" s="495"/>
      <c r="X82" s="495"/>
      <c r="Y82" s="495"/>
      <c r="Z82" s="495"/>
      <c r="AA82" s="495"/>
      <c r="AB82" s="495"/>
      <c r="AC82" s="495"/>
    </row>
    <row r="83" spans="1:29">
      <c r="A83" s="495"/>
      <c r="B83" s="495"/>
      <c r="C83" s="495"/>
      <c r="D83" s="495"/>
      <c r="E83" s="495"/>
      <c r="F83" s="495"/>
      <c r="G83" s="495"/>
      <c r="H83" s="495"/>
      <c r="I83" s="495"/>
      <c r="J83" s="495"/>
      <c r="K83" s="495"/>
      <c r="L83" s="495"/>
      <c r="M83" s="495"/>
      <c r="N83" s="495"/>
      <c r="O83" s="495"/>
      <c r="P83" s="495"/>
      <c r="Q83" s="495"/>
      <c r="R83" s="495"/>
      <c r="S83" s="495"/>
      <c r="T83" s="495"/>
      <c r="U83" s="495"/>
      <c r="V83" s="495"/>
      <c r="W83" s="495"/>
      <c r="X83" s="495"/>
      <c r="Y83" s="495"/>
      <c r="Z83" s="495"/>
      <c r="AA83" s="495"/>
      <c r="AB83" s="495"/>
      <c r="AC83" s="495"/>
    </row>
    <row r="84" spans="1:29">
      <c r="A84" s="495"/>
      <c r="B84" s="495"/>
      <c r="C84" s="495"/>
      <c r="D84" s="495"/>
      <c r="E84" s="495"/>
      <c r="F84" s="495"/>
      <c r="G84" s="495"/>
      <c r="H84" s="495"/>
      <c r="I84" s="495"/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5"/>
      <c r="U84" s="495"/>
      <c r="V84" s="495"/>
      <c r="W84" s="495"/>
      <c r="X84" s="495"/>
      <c r="Y84" s="495"/>
      <c r="Z84" s="495"/>
      <c r="AA84" s="495"/>
      <c r="AB84" s="495"/>
      <c r="AC84" s="495"/>
    </row>
    <row r="85" spans="1:29">
      <c r="A85" s="495"/>
      <c r="B85" s="495"/>
      <c r="C85" s="495"/>
      <c r="D85" s="495"/>
      <c r="E85" s="495"/>
      <c r="F85" s="495"/>
      <c r="G85" s="495"/>
      <c r="H85" s="495"/>
      <c r="I85" s="495"/>
      <c r="J85" s="495"/>
      <c r="K85" s="495"/>
      <c r="L85" s="495"/>
      <c r="M85" s="495"/>
      <c r="N85" s="495"/>
      <c r="O85" s="495"/>
      <c r="P85" s="495"/>
      <c r="Q85" s="495"/>
      <c r="R85" s="495"/>
      <c r="S85" s="495"/>
      <c r="T85" s="495"/>
      <c r="U85" s="495"/>
      <c r="V85" s="495"/>
      <c r="W85" s="495"/>
      <c r="X85" s="495"/>
      <c r="Y85" s="495"/>
      <c r="Z85" s="495"/>
      <c r="AA85" s="495"/>
      <c r="AB85" s="495"/>
      <c r="AC85" s="495"/>
    </row>
    <row r="86" spans="1:29">
      <c r="A86" s="495"/>
      <c r="B86" s="495"/>
      <c r="C86" s="495"/>
      <c r="D86" s="495"/>
      <c r="E86" s="495"/>
      <c r="F86" s="495"/>
      <c r="G86" s="495"/>
      <c r="H86" s="495"/>
      <c r="I86" s="495"/>
      <c r="J86" s="495"/>
      <c r="K86" s="495"/>
      <c r="L86" s="495"/>
      <c r="M86" s="495"/>
      <c r="N86" s="495"/>
      <c r="O86" s="495"/>
      <c r="P86" s="495"/>
      <c r="Q86" s="495"/>
      <c r="R86" s="495"/>
      <c r="S86" s="495"/>
      <c r="T86" s="495"/>
      <c r="U86" s="495"/>
      <c r="V86" s="495"/>
      <c r="W86" s="495"/>
      <c r="X86" s="495"/>
      <c r="Y86" s="495"/>
      <c r="Z86" s="495"/>
      <c r="AA86" s="495"/>
      <c r="AB86" s="495"/>
      <c r="AC86" s="495"/>
    </row>
    <row r="87" spans="1:29">
      <c r="A87" s="495"/>
      <c r="B87" s="495"/>
      <c r="C87" s="495"/>
      <c r="D87" s="495"/>
      <c r="E87" s="495"/>
      <c r="F87" s="495"/>
      <c r="G87" s="495"/>
      <c r="H87" s="495"/>
      <c r="I87" s="495"/>
      <c r="J87" s="495"/>
      <c r="K87" s="495"/>
      <c r="L87" s="495"/>
      <c r="M87" s="495"/>
      <c r="N87" s="495"/>
      <c r="O87" s="495"/>
      <c r="P87" s="495"/>
      <c r="Q87" s="495"/>
      <c r="R87" s="495"/>
      <c r="S87" s="495"/>
      <c r="T87" s="495"/>
      <c r="U87" s="495"/>
      <c r="V87" s="495"/>
      <c r="W87" s="495"/>
      <c r="X87" s="495"/>
      <c r="Y87" s="495"/>
      <c r="Z87" s="495"/>
      <c r="AA87" s="495"/>
      <c r="AB87" s="495"/>
      <c r="AC87" s="495"/>
    </row>
    <row r="88" spans="1:29">
      <c r="A88" s="495"/>
      <c r="B88" s="495"/>
      <c r="C88" s="495"/>
      <c r="D88" s="495"/>
      <c r="E88" s="495"/>
      <c r="F88" s="495"/>
      <c r="G88" s="495"/>
      <c r="H88" s="495"/>
      <c r="I88" s="495"/>
      <c r="J88" s="495"/>
      <c r="K88" s="495"/>
      <c r="L88" s="495"/>
      <c r="M88" s="495"/>
      <c r="N88" s="495"/>
      <c r="O88" s="495"/>
      <c r="P88" s="495"/>
      <c r="Q88" s="495"/>
      <c r="R88" s="495"/>
      <c r="S88" s="495"/>
      <c r="T88" s="495"/>
      <c r="U88" s="495"/>
      <c r="V88" s="495"/>
      <c r="W88" s="495"/>
      <c r="X88" s="495"/>
      <c r="Y88" s="495"/>
      <c r="Z88" s="495"/>
      <c r="AA88" s="495"/>
      <c r="AB88" s="495"/>
      <c r="AC88" s="495"/>
    </row>
    <row r="89" spans="1:29">
      <c r="A89" s="495"/>
      <c r="B89" s="495"/>
      <c r="C89" s="495"/>
      <c r="D89" s="495"/>
      <c r="E89" s="495"/>
      <c r="F89" s="495"/>
      <c r="G89" s="495"/>
      <c r="H89" s="495"/>
      <c r="I89" s="495"/>
      <c r="J89" s="495"/>
      <c r="K89" s="495"/>
      <c r="L89" s="495"/>
      <c r="M89" s="495"/>
      <c r="N89" s="495"/>
      <c r="O89" s="495"/>
      <c r="P89" s="495"/>
      <c r="Q89" s="495"/>
      <c r="R89" s="495"/>
      <c r="S89" s="495"/>
      <c r="T89" s="495"/>
      <c r="U89" s="495"/>
      <c r="V89" s="495"/>
      <c r="W89" s="495"/>
      <c r="X89" s="495"/>
      <c r="Y89" s="495"/>
      <c r="Z89" s="495"/>
      <c r="AA89" s="495"/>
      <c r="AB89" s="495"/>
      <c r="AC89" s="495"/>
    </row>
    <row r="90" spans="1:29">
      <c r="A90" s="495"/>
      <c r="B90" s="495"/>
      <c r="C90" s="495"/>
      <c r="D90" s="495"/>
      <c r="E90" s="495"/>
      <c r="F90" s="495"/>
      <c r="G90" s="495"/>
      <c r="H90" s="495"/>
      <c r="I90" s="495"/>
      <c r="J90" s="495"/>
      <c r="K90" s="495"/>
      <c r="L90" s="495"/>
      <c r="M90" s="495"/>
      <c r="N90" s="495"/>
      <c r="O90" s="495"/>
      <c r="P90" s="495"/>
      <c r="Q90" s="495"/>
      <c r="R90" s="495"/>
      <c r="S90" s="495"/>
      <c r="T90" s="495"/>
      <c r="U90" s="495"/>
      <c r="V90" s="495"/>
      <c r="W90" s="495"/>
      <c r="X90" s="495"/>
      <c r="Y90" s="495"/>
      <c r="Z90" s="495"/>
      <c r="AA90" s="495"/>
      <c r="AB90" s="495"/>
      <c r="AC90" s="495"/>
    </row>
    <row r="91" spans="1:29">
      <c r="A91" s="495"/>
      <c r="B91" s="495"/>
      <c r="C91" s="495"/>
      <c r="D91" s="495"/>
      <c r="E91" s="495"/>
      <c r="F91" s="495"/>
      <c r="G91" s="495"/>
      <c r="H91" s="495"/>
      <c r="I91" s="495"/>
      <c r="J91" s="495"/>
      <c r="K91" s="495"/>
      <c r="L91" s="495"/>
      <c r="M91" s="495"/>
      <c r="N91" s="495"/>
      <c r="O91" s="495"/>
      <c r="P91" s="495"/>
      <c r="Q91" s="495"/>
      <c r="R91" s="495"/>
      <c r="S91" s="495"/>
      <c r="T91" s="495"/>
      <c r="U91" s="495"/>
      <c r="V91" s="495"/>
      <c r="W91" s="495"/>
      <c r="X91" s="495"/>
      <c r="Y91" s="495"/>
      <c r="Z91" s="495"/>
      <c r="AA91" s="495"/>
      <c r="AB91" s="495"/>
      <c r="AC91" s="495"/>
    </row>
    <row r="92" spans="1:29">
      <c r="A92" s="495"/>
      <c r="B92" s="495"/>
      <c r="C92" s="495"/>
      <c r="D92" s="495"/>
      <c r="E92" s="495"/>
      <c r="F92" s="495"/>
      <c r="G92" s="495"/>
      <c r="H92" s="495"/>
      <c r="I92" s="495"/>
      <c r="J92" s="495"/>
      <c r="K92" s="495"/>
      <c r="L92" s="495"/>
      <c r="M92" s="495"/>
      <c r="N92" s="495"/>
      <c r="O92" s="495"/>
      <c r="P92" s="495"/>
      <c r="Q92" s="495"/>
      <c r="R92" s="495"/>
      <c r="S92" s="495"/>
      <c r="T92" s="495"/>
      <c r="U92" s="495"/>
      <c r="V92" s="495"/>
      <c r="W92" s="495"/>
      <c r="X92" s="495"/>
      <c r="Y92" s="495"/>
      <c r="Z92" s="495"/>
      <c r="AA92" s="495"/>
      <c r="AB92" s="495"/>
      <c r="AC92" s="495"/>
    </row>
    <row r="93" spans="1:29">
      <c r="A93" s="495"/>
      <c r="B93" s="495"/>
      <c r="C93" s="495"/>
      <c r="D93" s="495"/>
      <c r="E93" s="495"/>
      <c r="F93" s="495"/>
      <c r="G93" s="495"/>
      <c r="H93" s="495"/>
      <c r="I93" s="495"/>
      <c r="J93" s="495"/>
      <c r="K93" s="495"/>
      <c r="L93" s="495"/>
      <c r="M93" s="495"/>
      <c r="N93" s="495"/>
      <c r="O93" s="495"/>
      <c r="P93" s="495"/>
      <c r="Q93" s="495"/>
      <c r="R93" s="495"/>
      <c r="S93" s="495"/>
      <c r="T93" s="495"/>
      <c r="U93" s="495"/>
      <c r="V93" s="495"/>
      <c r="W93" s="495"/>
      <c r="X93" s="495"/>
      <c r="Y93" s="495"/>
      <c r="Z93" s="495"/>
      <c r="AA93" s="495"/>
      <c r="AB93" s="495"/>
      <c r="AC93" s="495"/>
    </row>
    <row r="94" spans="1:29">
      <c r="A94" s="495"/>
      <c r="B94" s="495"/>
      <c r="C94" s="495"/>
      <c r="D94" s="495"/>
      <c r="E94" s="495"/>
      <c r="F94" s="495"/>
      <c r="G94" s="495"/>
      <c r="H94" s="495"/>
      <c r="I94" s="495"/>
      <c r="J94" s="495"/>
      <c r="K94" s="495"/>
      <c r="L94" s="495"/>
      <c r="M94" s="495"/>
      <c r="N94" s="495"/>
      <c r="O94" s="495"/>
      <c r="P94" s="495"/>
      <c r="Q94" s="495"/>
      <c r="R94" s="495"/>
      <c r="S94" s="495"/>
      <c r="T94" s="495"/>
      <c r="U94" s="495"/>
      <c r="V94" s="495"/>
      <c r="W94" s="495"/>
      <c r="X94" s="495"/>
      <c r="Y94" s="495"/>
      <c r="Z94" s="495"/>
      <c r="AA94" s="495"/>
      <c r="AB94" s="495"/>
      <c r="AC94" s="495"/>
    </row>
    <row r="95" spans="1:29" ht="14.25" customHeight="1">
      <c r="A95" s="495"/>
      <c r="B95" s="495"/>
      <c r="C95" s="495"/>
      <c r="D95" s="495"/>
      <c r="E95" s="495"/>
      <c r="F95" s="495"/>
      <c r="G95" s="495"/>
      <c r="H95" s="495"/>
      <c r="I95" s="495"/>
      <c r="J95" s="495"/>
      <c r="K95" s="495"/>
      <c r="L95" s="495"/>
      <c r="M95" s="495"/>
      <c r="N95" s="495"/>
      <c r="O95" s="495"/>
      <c r="P95" s="495"/>
      <c r="Q95" s="495"/>
      <c r="R95" s="495"/>
      <c r="S95" s="495"/>
      <c r="T95" s="495"/>
      <c r="U95" s="495"/>
      <c r="V95" s="495"/>
      <c r="W95" s="495"/>
      <c r="X95" s="495"/>
      <c r="Y95" s="495"/>
      <c r="Z95" s="495"/>
      <c r="AA95" s="495"/>
      <c r="AB95" s="495"/>
      <c r="AC95" s="495"/>
    </row>
    <row r="96" spans="1:29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</row>
    <row r="97" spans="1:29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</row>
    <row r="98" spans="1:29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</row>
    <row r="99" spans="1:29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</row>
    <row r="100" spans="1:29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</row>
    <row r="101" spans="1:29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</row>
    <row r="102" spans="1:29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</row>
    <row r="103" spans="1:29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</row>
    <row r="104" spans="1:29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</row>
    <row r="105" spans="1:29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</row>
    <row r="106" spans="1:29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</row>
    <row r="107" spans="1:29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</row>
    <row r="108" spans="1:29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</row>
    <row r="109" spans="1:29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</row>
    <row r="110" spans="1:29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</row>
    <row r="111" spans="1:29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</row>
    <row r="112" spans="1:29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</row>
    <row r="113" spans="1:29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</row>
    <row r="114" spans="1:29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</row>
    <row r="115" spans="1:29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</row>
    <row r="116" spans="1:29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</row>
    <row r="117" spans="1:29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</row>
    <row r="118" spans="1:29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</row>
    <row r="119" spans="1:29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</row>
    <row r="120" spans="1:29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</row>
    <row r="121" spans="1:29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</row>
    <row r="122" spans="1:29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</row>
    <row r="123" spans="1:29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</row>
    <row r="124" spans="1:29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</row>
    <row r="125" spans="1:29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</row>
    <row r="126" spans="1:29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</row>
    <row r="127" spans="1:29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</row>
    <row r="128" spans="1:29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</row>
    <row r="129" spans="1:29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</row>
    <row r="130" spans="1:29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</row>
    <row r="131" spans="1:29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</row>
    <row r="132" spans="1:29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</row>
    <row r="133" spans="1:29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</row>
    <row r="134" spans="1:29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</row>
    <row r="135" spans="1:29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</row>
    <row r="136" spans="1:29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</row>
    <row r="137" spans="1:29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</row>
    <row r="138" spans="1:29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</row>
    <row r="139" spans="1:29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</row>
    <row r="140" spans="1:29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</row>
    <row r="141" spans="1:29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</row>
    <row r="142" spans="1:29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</row>
    <row r="143" spans="1:29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</row>
    <row r="144" spans="1:29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</row>
    <row r="145" spans="1:29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</row>
    <row r="146" spans="1:29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</row>
    <row r="147" spans="1:29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</row>
    <row r="148" spans="1:29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</row>
    <row r="149" spans="1:29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</row>
    <row r="150" spans="1:29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</row>
    <row r="151" spans="1:29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</row>
    <row r="152" spans="1:29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</row>
    <row r="153" spans="1:29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</row>
    <row r="154" spans="1:29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</row>
    <row r="155" spans="1:29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</row>
    <row r="156" spans="1:29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</row>
    <row r="157" spans="1:29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</row>
    <row r="158" spans="1:29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</row>
    <row r="159" spans="1:29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</row>
    <row r="160" spans="1:29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</row>
    <row r="161" spans="1:29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</row>
    <row r="162" spans="1:29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</row>
    <row r="163" spans="1:29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</row>
    <row r="164" spans="1:29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</row>
    <row r="165" spans="1:29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</row>
    <row r="166" spans="1:29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</row>
    <row r="167" spans="1:29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</row>
    <row r="168" spans="1:29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</row>
    <row r="169" spans="1:29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</row>
    <row r="170" spans="1:29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</row>
    <row r="171" spans="1:29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</row>
    <row r="172" spans="1:29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</row>
    <row r="173" spans="1:29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</row>
    <row r="174" spans="1:29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</row>
    <row r="175" spans="1:29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</row>
    <row r="176" spans="1:29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</row>
    <row r="177" spans="1:29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</row>
    <row r="178" spans="1:29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</row>
    <row r="179" spans="1:29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</row>
    <row r="180" spans="1:29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</row>
    <row r="181" spans="1:29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</row>
    <row r="182" spans="1:29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</row>
    <row r="183" spans="1:29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</row>
  </sheetData>
  <mergeCells count="183">
    <mergeCell ref="C36:D36"/>
    <mergeCell ref="A41:AC41"/>
    <mergeCell ref="R43:V43"/>
    <mergeCell ref="R44:V44"/>
    <mergeCell ref="G45:H45"/>
    <mergeCell ref="C46:E46"/>
    <mergeCell ref="G47:N47"/>
    <mergeCell ref="A48:A51"/>
    <mergeCell ref="B48:B51"/>
    <mergeCell ref="C48:D51"/>
    <mergeCell ref="E48:E51"/>
    <mergeCell ref="F48:G49"/>
    <mergeCell ref="H48:AC48"/>
    <mergeCell ref="H49:V49"/>
    <mergeCell ref="W49:AC49"/>
    <mergeCell ref="F50:F51"/>
    <mergeCell ref="T50:T51"/>
    <mergeCell ref="U50:V50"/>
    <mergeCell ref="L50:M50"/>
    <mergeCell ref="O50:P50"/>
    <mergeCell ref="W50:W51"/>
    <mergeCell ref="X50:X51"/>
    <mergeCell ref="Y50:Y51"/>
    <mergeCell ref="Z50:Z51"/>
    <mergeCell ref="AA50:AA51"/>
    <mergeCell ref="AB50:AB51"/>
    <mergeCell ref="AC50:AC51"/>
    <mergeCell ref="G50:G51"/>
    <mergeCell ref="N50:N51"/>
    <mergeCell ref="Q50:Q51"/>
    <mergeCell ref="R50:R51"/>
    <mergeCell ref="S50:S51"/>
    <mergeCell ref="C61:D61"/>
    <mergeCell ref="H50:I50"/>
    <mergeCell ref="J50:K50"/>
    <mergeCell ref="A62:E62"/>
    <mergeCell ref="A63:AC63"/>
    <mergeCell ref="AB59:AB60"/>
    <mergeCell ref="AC59:AC60"/>
    <mergeCell ref="C52:D52"/>
    <mergeCell ref="J52:N52"/>
    <mergeCell ref="U52:V52"/>
    <mergeCell ref="W52:X52"/>
    <mergeCell ref="Z52:AA52"/>
    <mergeCell ref="A53:AC53"/>
    <mergeCell ref="C54:D54"/>
    <mergeCell ref="C55:D55"/>
    <mergeCell ref="A56:E56"/>
    <mergeCell ref="I59:I60"/>
    <mergeCell ref="P59:P60"/>
    <mergeCell ref="M59:M60"/>
    <mergeCell ref="A69:E69"/>
    <mergeCell ref="A70:AC70"/>
    <mergeCell ref="A71:AC71"/>
    <mergeCell ref="A72:AC95"/>
    <mergeCell ref="A57:AC57"/>
    <mergeCell ref="C58:D58"/>
    <mergeCell ref="A59:A60"/>
    <mergeCell ref="B59:B60"/>
    <mergeCell ref="C59:D60"/>
    <mergeCell ref="F59:F60"/>
    <mergeCell ref="G59:G60"/>
    <mergeCell ref="H59:H60"/>
    <mergeCell ref="J59:J60"/>
    <mergeCell ref="N59:N60"/>
    <mergeCell ref="O59:O60"/>
    <mergeCell ref="Q59:Q60"/>
    <mergeCell ref="R59:R60"/>
    <mergeCell ref="T59:T60"/>
    <mergeCell ref="U59:U60"/>
    <mergeCell ref="V59:V60"/>
    <mergeCell ref="X59:X60"/>
    <mergeCell ref="Y59:Y60"/>
    <mergeCell ref="C64:E64"/>
    <mergeCell ref="A66:E66"/>
    <mergeCell ref="C33:D33"/>
    <mergeCell ref="C34:D34"/>
    <mergeCell ref="A35:E35"/>
    <mergeCell ref="A37:AC37"/>
    <mergeCell ref="D38:E38"/>
    <mergeCell ref="A39:E39"/>
    <mergeCell ref="A40:AC40"/>
    <mergeCell ref="Q30:Q32"/>
    <mergeCell ref="R30:R32"/>
    <mergeCell ref="T30:T32"/>
    <mergeCell ref="U30:U32"/>
    <mergeCell ref="V30:V32"/>
    <mergeCell ref="Y30:Y32"/>
    <mergeCell ref="Z30:Z32"/>
    <mergeCell ref="AA30:AA32"/>
    <mergeCell ref="AB30:AB32"/>
    <mergeCell ref="A30:A32"/>
    <mergeCell ref="B30:B32"/>
    <mergeCell ref="C30:D32"/>
    <mergeCell ref="F30:F32"/>
    <mergeCell ref="G30:G32"/>
    <mergeCell ref="H30:H31"/>
    <mergeCell ref="J30:J31"/>
    <mergeCell ref="N30:N31"/>
    <mergeCell ref="O30:O32"/>
    <mergeCell ref="C26:D26"/>
    <mergeCell ref="A27:E27"/>
    <mergeCell ref="A28:AC28"/>
    <mergeCell ref="C29:D29"/>
    <mergeCell ref="I25:I26"/>
    <mergeCell ref="K25:K26"/>
    <mergeCell ref="M25:M26"/>
    <mergeCell ref="P25:P26"/>
    <mergeCell ref="S25:S26"/>
    <mergeCell ref="L25:L26"/>
    <mergeCell ref="I30:I32"/>
    <mergeCell ref="M30:M32"/>
    <mergeCell ref="S30:S32"/>
    <mergeCell ref="AC30:AC32"/>
    <mergeCell ref="E31:E32"/>
    <mergeCell ref="C21:D21"/>
    <mergeCell ref="C22:D22"/>
    <mergeCell ref="C23:D23"/>
    <mergeCell ref="A24:AC24"/>
    <mergeCell ref="A25:A26"/>
    <mergeCell ref="C25:D25"/>
    <mergeCell ref="F25:F26"/>
    <mergeCell ref="G25:G26"/>
    <mergeCell ref="H25:H26"/>
    <mergeCell ref="J25:J26"/>
    <mergeCell ref="N25:N26"/>
    <mergeCell ref="O25:O26"/>
    <mergeCell ref="Q25:Q26"/>
    <mergeCell ref="R25:R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12:AC12"/>
    <mergeCell ref="C13:D13"/>
    <mergeCell ref="A14:E14"/>
    <mergeCell ref="A15:AC15"/>
    <mergeCell ref="C16:D16"/>
    <mergeCell ref="C17:D17"/>
    <mergeCell ref="A18:E18"/>
    <mergeCell ref="A19:AC19"/>
    <mergeCell ref="C20:D20"/>
    <mergeCell ref="AB9:AB10"/>
    <mergeCell ref="AC9:AC10"/>
    <mergeCell ref="C11:D11"/>
    <mergeCell ref="J11:N11"/>
    <mergeCell ref="U11:V11"/>
    <mergeCell ref="W11:X11"/>
    <mergeCell ref="Z11:AA11"/>
    <mergeCell ref="H9:I9"/>
    <mergeCell ref="J9:K9"/>
    <mergeCell ref="L9:M9"/>
    <mergeCell ref="O9:P9"/>
    <mergeCell ref="R1:V1"/>
    <mergeCell ref="R2:V2"/>
    <mergeCell ref="C4:E4"/>
    <mergeCell ref="A7:A10"/>
    <mergeCell ref="B7:B10"/>
    <mergeCell ref="C7:D10"/>
    <mergeCell ref="E7:E10"/>
    <mergeCell ref="F7:G8"/>
    <mergeCell ref="H7:AC7"/>
    <mergeCell ref="H8:V8"/>
    <mergeCell ref="W8:AC8"/>
    <mergeCell ref="F9:F10"/>
    <mergeCell ref="G9:G10"/>
    <mergeCell ref="N9:N10"/>
    <mergeCell ref="Q9:Q10"/>
    <mergeCell ref="R9:R10"/>
    <mergeCell ref="S9:S10"/>
    <mergeCell ref="T9:T10"/>
    <mergeCell ref="U9:V9"/>
    <mergeCell ref="W9:W10"/>
    <mergeCell ref="X9:X10"/>
    <mergeCell ref="Y9:Y10"/>
    <mergeCell ref="Z9:Z10"/>
    <mergeCell ref="AA9:AA10"/>
  </mergeCells>
  <pageMargins left="0.196527777777778" right="0.196527777777778" top="0.196527777777778" bottom="0.196527777777778" header="0.51180555555555496" footer="0.51180555555555496"/>
  <pageSetup paperSize="9" scale="42" fitToHeight="0" orientation="landscape" horizontalDpi="300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i II semestr</vt:lpstr>
      <vt:lpstr>III i IV semestr</vt:lpstr>
      <vt:lpstr>V i VI semestr</vt:lpstr>
      <vt:lpstr>'I i II semestr'!Obszar_wydruku</vt:lpstr>
      <vt:lpstr>'III i IV semestr'!Obszar_wydruku</vt:lpstr>
      <vt:lpstr>'V i VI semestr'!Obszar_wydruku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awoj</dc:creator>
  <dc:description/>
  <cp:lastModifiedBy>Jolanta Moritz</cp:lastModifiedBy>
  <cp:revision>4</cp:revision>
  <cp:lastPrinted>2025-03-07T11:01:51Z</cp:lastPrinted>
  <dcterms:created xsi:type="dcterms:W3CDTF">2009-01-11T21:22:29Z</dcterms:created>
  <dcterms:modified xsi:type="dcterms:W3CDTF">2026-06-03T12:22:13Z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0x010100D06B0DE30D8EB44283713CF31644670F</vt:lpwstr>
  </property>
</Properties>
</file>