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BujakvelBujakow\Desktop\Programy na cykle kształcenia od roku akademickiego 2026-2027\Fizjoterapia 2026-2031\"/>
    </mc:Choice>
  </mc:AlternateContent>
  <bookViews>
    <workbookView xWindow="0" yWindow="0" windowWidth="28800" windowHeight="11415"/>
  </bookViews>
  <sheets>
    <sheet name="Plan studiów FZ 2025-2030" sheetId="2" r:id="rId1"/>
  </sheets>
  <definedNames>
    <definedName name="_xlnm.Print_Area" localSheetId="0">'Plan studiów FZ 2025-2030'!$A$1:$V$343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4" i="2" l="1"/>
  <c r="J111" i="2"/>
  <c r="M111" i="2" l="1"/>
  <c r="J40" i="2"/>
  <c r="C425" i="2" l="1"/>
  <c r="G40" i="2"/>
  <c r="F40" i="2"/>
  <c r="V165" i="2"/>
  <c r="U165" i="2"/>
  <c r="S165" i="2"/>
  <c r="R165" i="2"/>
  <c r="P165" i="2"/>
  <c r="O165" i="2"/>
  <c r="M165" i="2"/>
  <c r="L165" i="2"/>
  <c r="J165" i="2"/>
  <c r="I165" i="2"/>
  <c r="G165" i="2"/>
  <c r="F165" i="2"/>
  <c r="C164" i="2"/>
  <c r="C165" i="2" s="1"/>
  <c r="C170" i="2"/>
  <c r="C552" i="2"/>
  <c r="D441" i="2"/>
  <c r="D237" i="2"/>
  <c r="D238" i="2"/>
  <c r="C238" i="2"/>
  <c r="C237" i="2"/>
  <c r="D235" i="2"/>
  <c r="C235" i="2"/>
  <c r="D171" i="2"/>
  <c r="C171" i="2"/>
  <c r="D170" i="2"/>
  <c r="D168" i="2"/>
  <c r="C168" i="2"/>
  <c r="D164" i="2"/>
  <c r="D165" i="2" s="1"/>
  <c r="D318" i="2"/>
  <c r="D99" i="2"/>
  <c r="D25" i="2"/>
  <c r="D135" i="2"/>
  <c r="C135" i="2"/>
  <c r="D133" i="2"/>
  <c r="D132" i="2"/>
  <c r="C133" i="2"/>
  <c r="C132" i="2"/>
  <c r="V111" i="2"/>
  <c r="U111" i="2"/>
  <c r="S111" i="2"/>
  <c r="R111" i="2"/>
  <c r="P111" i="2"/>
  <c r="O111" i="2"/>
  <c r="L111" i="2"/>
  <c r="I111" i="2"/>
  <c r="G111" i="2"/>
  <c r="F111" i="2"/>
  <c r="C110" i="2"/>
  <c r="C109" i="2"/>
  <c r="C105" i="2"/>
  <c r="C101" i="2"/>
  <c r="C99" i="2"/>
  <c r="V40" i="2"/>
  <c r="U40" i="2"/>
  <c r="S40" i="2"/>
  <c r="R40" i="2"/>
  <c r="P40" i="2"/>
  <c r="O40" i="2"/>
  <c r="M40" i="2"/>
  <c r="L40" i="2"/>
  <c r="I40" i="2"/>
  <c r="C39" i="2"/>
  <c r="C38" i="2"/>
  <c r="C33" i="2"/>
  <c r="C30" i="2"/>
  <c r="C27" i="2"/>
  <c r="C26" i="2"/>
  <c r="C25" i="2"/>
  <c r="C441" i="2"/>
  <c r="C318" i="2"/>
  <c r="C315" i="2"/>
  <c r="C107" i="2"/>
  <c r="C108" i="2"/>
  <c r="C21" i="2"/>
  <c r="C325" i="2"/>
  <c r="D128" i="2"/>
  <c r="C121" i="2"/>
  <c r="D121" i="2"/>
  <c r="D110" i="2"/>
  <c r="D39" i="2"/>
  <c r="D30" i="2" l="1"/>
  <c r="D568" i="2"/>
  <c r="D569" i="2" s="1"/>
  <c r="C568" i="2"/>
  <c r="D488" i="2"/>
  <c r="D489" i="2" s="1"/>
  <c r="C488" i="2"/>
  <c r="C42" i="2"/>
  <c r="D43" i="2"/>
  <c r="C43" i="2"/>
  <c r="D35" i="2"/>
  <c r="D33" i="2"/>
  <c r="D34" i="2"/>
  <c r="D36" i="2"/>
  <c r="D37" i="2"/>
  <c r="C34" i="2"/>
  <c r="C35" i="2"/>
  <c r="C36" i="2"/>
  <c r="C37" i="2"/>
  <c r="D22" i="2"/>
  <c r="D20" i="2"/>
  <c r="D19" i="2"/>
  <c r="C19" i="2"/>
  <c r="D15" i="2"/>
  <c r="C15" i="2"/>
  <c r="D12" i="2"/>
  <c r="D13" i="2"/>
  <c r="D14" i="2"/>
  <c r="D11" i="2"/>
  <c r="C14" i="2"/>
  <c r="C13" i="2"/>
  <c r="C12" i="2"/>
  <c r="C11" i="2"/>
  <c r="C20" i="2"/>
  <c r="C22" i="2"/>
  <c r="R23" i="2"/>
  <c r="D129" i="2"/>
  <c r="C129" i="2"/>
  <c r="C128" i="2"/>
  <c r="D122" i="2"/>
  <c r="C106" i="2"/>
  <c r="C111" i="2" s="1"/>
  <c r="D106" i="2"/>
  <c r="D109" i="2"/>
  <c r="D42" i="2"/>
  <c r="F644" i="2"/>
  <c r="G644" i="2"/>
  <c r="I644" i="2"/>
  <c r="J644" i="2"/>
  <c r="L644" i="2"/>
  <c r="M644" i="2"/>
  <c r="O644" i="2"/>
  <c r="P644" i="2"/>
  <c r="R644" i="2"/>
  <c r="S644" i="2"/>
  <c r="U644" i="2"/>
  <c r="V644" i="2"/>
  <c r="F641" i="2"/>
  <c r="G641" i="2"/>
  <c r="I641" i="2"/>
  <c r="J641" i="2"/>
  <c r="L641" i="2"/>
  <c r="M641" i="2"/>
  <c r="O641" i="2"/>
  <c r="P641" i="2"/>
  <c r="R641" i="2"/>
  <c r="S641" i="2"/>
  <c r="U641" i="2"/>
  <c r="V641" i="2"/>
  <c r="C643" i="2"/>
  <c r="C644" i="2" s="1"/>
  <c r="D643" i="2"/>
  <c r="D644" i="2" s="1"/>
  <c r="D640" i="2"/>
  <c r="D641" i="2" s="1"/>
  <c r="C640" i="2"/>
  <c r="D599" i="2"/>
  <c r="D600" i="2"/>
  <c r="C599" i="2"/>
  <c r="C600" i="2"/>
  <c r="D598" i="2"/>
  <c r="C598" i="2"/>
  <c r="F597" i="2"/>
  <c r="G597" i="2"/>
  <c r="I597" i="2"/>
  <c r="J597" i="2"/>
  <c r="L597" i="2"/>
  <c r="M597" i="2"/>
  <c r="O597" i="2"/>
  <c r="P597" i="2"/>
  <c r="R597" i="2"/>
  <c r="S597" i="2"/>
  <c r="U597" i="2"/>
  <c r="V597" i="2"/>
  <c r="D594" i="2"/>
  <c r="D595" i="2"/>
  <c r="C594" i="2"/>
  <c r="C595" i="2"/>
  <c r="D593" i="2"/>
  <c r="C593" i="2"/>
  <c r="F592" i="2"/>
  <c r="G592" i="2"/>
  <c r="I592" i="2"/>
  <c r="J592" i="2"/>
  <c r="L592" i="2"/>
  <c r="M592" i="2"/>
  <c r="O592" i="2"/>
  <c r="P592" i="2"/>
  <c r="R592" i="2"/>
  <c r="S592" i="2"/>
  <c r="U592" i="2"/>
  <c r="V592" i="2"/>
  <c r="D589" i="2"/>
  <c r="D590" i="2"/>
  <c r="C589" i="2"/>
  <c r="C590" i="2"/>
  <c r="D588" i="2"/>
  <c r="C588" i="2"/>
  <c r="F587" i="2"/>
  <c r="G587" i="2"/>
  <c r="I587" i="2"/>
  <c r="J587" i="2"/>
  <c r="L587" i="2"/>
  <c r="M587" i="2"/>
  <c r="O587" i="2"/>
  <c r="P587" i="2"/>
  <c r="R587" i="2"/>
  <c r="S587" i="2"/>
  <c r="U587" i="2"/>
  <c r="V587" i="2"/>
  <c r="D584" i="2"/>
  <c r="D585" i="2"/>
  <c r="C584" i="2"/>
  <c r="C585" i="2"/>
  <c r="D583" i="2"/>
  <c r="C583" i="2"/>
  <c r="F582" i="2"/>
  <c r="G582" i="2"/>
  <c r="I582" i="2"/>
  <c r="J582" i="2"/>
  <c r="L582" i="2"/>
  <c r="M582" i="2"/>
  <c r="O582" i="2"/>
  <c r="P582" i="2"/>
  <c r="R582" i="2"/>
  <c r="S582" i="2"/>
  <c r="U582" i="2"/>
  <c r="V582" i="2"/>
  <c r="D579" i="2"/>
  <c r="D580" i="2"/>
  <c r="C579" i="2"/>
  <c r="C580" i="2"/>
  <c r="D578" i="2"/>
  <c r="C578" i="2"/>
  <c r="F577" i="2"/>
  <c r="G577" i="2"/>
  <c r="I577" i="2"/>
  <c r="J577" i="2"/>
  <c r="L577" i="2"/>
  <c r="M577" i="2"/>
  <c r="O577" i="2"/>
  <c r="P577" i="2"/>
  <c r="R577" i="2"/>
  <c r="S577" i="2"/>
  <c r="U577" i="2"/>
  <c r="V577" i="2"/>
  <c r="D574" i="2"/>
  <c r="D575" i="2"/>
  <c r="D573" i="2"/>
  <c r="C574" i="2"/>
  <c r="C575" i="2"/>
  <c r="C573" i="2"/>
  <c r="F572" i="2"/>
  <c r="F601" i="2" s="1"/>
  <c r="G572" i="2"/>
  <c r="I572" i="2"/>
  <c r="I601" i="2" s="1"/>
  <c r="J572" i="2"/>
  <c r="J601" i="2" s="1"/>
  <c r="L572" i="2"/>
  <c r="L601" i="2" s="1"/>
  <c r="M572" i="2"/>
  <c r="M601" i="2" s="1"/>
  <c r="O572" i="2"/>
  <c r="P572" i="2"/>
  <c r="R572" i="2"/>
  <c r="S572" i="2"/>
  <c r="U572" i="2"/>
  <c r="V572" i="2"/>
  <c r="D565" i="2"/>
  <c r="F565" i="2"/>
  <c r="G565" i="2"/>
  <c r="I565" i="2"/>
  <c r="J565" i="2"/>
  <c r="L565" i="2"/>
  <c r="M565" i="2"/>
  <c r="O565" i="2"/>
  <c r="P565" i="2"/>
  <c r="R565" i="2"/>
  <c r="S565" i="2"/>
  <c r="U565" i="2"/>
  <c r="V565" i="2"/>
  <c r="F562" i="2"/>
  <c r="G562" i="2"/>
  <c r="I562" i="2"/>
  <c r="J562" i="2"/>
  <c r="L562" i="2"/>
  <c r="M562" i="2"/>
  <c r="O562" i="2"/>
  <c r="P562" i="2"/>
  <c r="R562" i="2"/>
  <c r="S562" i="2"/>
  <c r="U562" i="2"/>
  <c r="V562" i="2"/>
  <c r="F569" i="2"/>
  <c r="G569" i="2"/>
  <c r="I569" i="2"/>
  <c r="J569" i="2"/>
  <c r="L569" i="2"/>
  <c r="M569" i="2"/>
  <c r="O569" i="2"/>
  <c r="P569" i="2"/>
  <c r="R569" i="2"/>
  <c r="S569" i="2"/>
  <c r="U569" i="2"/>
  <c r="V569" i="2"/>
  <c r="D559" i="2"/>
  <c r="F559" i="2"/>
  <c r="G559" i="2"/>
  <c r="I559" i="2"/>
  <c r="J559" i="2"/>
  <c r="L559" i="2"/>
  <c r="M559" i="2"/>
  <c r="O559" i="2"/>
  <c r="P559" i="2"/>
  <c r="R559" i="2"/>
  <c r="S559" i="2"/>
  <c r="U559" i="2"/>
  <c r="D556" i="2"/>
  <c r="C556" i="2"/>
  <c r="D552" i="2"/>
  <c r="D553" i="2" s="1"/>
  <c r="C553" i="2"/>
  <c r="F553" i="2"/>
  <c r="G553" i="2"/>
  <c r="I553" i="2"/>
  <c r="J553" i="2"/>
  <c r="L553" i="2"/>
  <c r="M553" i="2"/>
  <c r="O553" i="2"/>
  <c r="P553" i="2"/>
  <c r="R553" i="2"/>
  <c r="S553" i="2"/>
  <c r="U553" i="2"/>
  <c r="V553" i="2"/>
  <c r="D550" i="2"/>
  <c r="F550" i="2"/>
  <c r="G550" i="2"/>
  <c r="I550" i="2"/>
  <c r="J550" i="2"/>
  <c r="L550" i="2"/>
  <c r="M550" i="2"/>
  <c r="O550" i="2"/>
  <c r="P550" i="2"/>
  <c r="R550" i="2"/>
  <c r="S550" i="2"/>
  <c r="U550" i="2"/>
  <c r="V550" i="2"/>
  <c r="D508" i="2"/>
  <c r="D509" i="2"/>
  <c r="C508" i="2"/>
  <c r="C509" i="2"/>
  <c r="D507" i="2"/>
  <c r="C507" i="2"/>
  <c r="D503" i="2"/>
  <c r="D504" i="2" s="1"/>
  <c r="C503" i="2"/>
  <c r="D492" i="2"/>
  <c r="D493" i="2"/>
  <c r="D494" i="2"/>
  <c r="D495" i="2"/>
  <c r="D496" i="2"/>
  <c r="D497" i="2"/>
  <c r="C492" i="2"/>
  <c r="C493" i="2"/>
  <c r="C494" i="2"/>
  <c r="C495" i="2"/>
  <c r="C496" i="2"/>
  <c r="C497" i="2"/>
  <c r="D491" i="2"/>
  <c r="C491" i="2"/>
  <c r="D513" i="2"/>
  <c r="F513" i="2"/>
  <c r="G513" i="2"/>
  <c r="I513" i="2"/>
  <c r="J513" i="2"/>
  <c r="L513" i="2"/>
  <c r="M513" i="2"/>
  <c r="O513" i="2"/>
  <c r="P513" i="2"/>
  <c r="R513" i="2"/>
  <c r="S513" i="2"/>
  <c r="U513" i="2"/>
  <c r="V513" i="2"/>
  <c r="F510" i="2"/>
  <c r="G510" i="2"/>
  <c r="I510" i="2"/>
  <c r="J510" i="2"/>
  <c r="L510" i="2"/>
  <c r="M510" i="2"/>
  <c r="O510" i="2"/>
  <c r="P510" i="2"/>
  <c r="R510" i="2"/>
  <c r="S510" i="2"/>
  <c r="U510" i="2"/>
  <c r="V510" i="2"/>
  <c r="F504" i="2"/>
  <c r="G504" i="2"/>
  <c r="I504" i="2"/>
  <c r="J504" i="2"/>
  <c r="L504" i="2"/>
  <c r="M504" i="2"/>
  <c r="O504" i="2"/>
  <c r="P504" i="2"/>
  <c r="R504" i="2"/>
  <c r="S504" i="2"/>
  <c r="U504" i="2"/>
  <c r="V504" i="2"/>
  <c r="V514" i="2" s="1"/>
  <c r="D501" i="2"/>
  <c r="F501" i="2"/>
  <c r="G501" i="2"/>
  <c r="I501" i="2"/>
  <c r="J501" i="2"/>
  <c r="L501" i="2"/>
  <c r="M501" i="2"/>
  <c r="O501" i="2"/>
  <c r="P501" i="2"/>
  <c r="R501" i="2"/>
  <c r="S501" i="2"/>
  <c r="U501" i="2"/>
  <c r="V501" i="2"/>
  <c r="F498" i="2"/>
  <c r="G498" i="2"/>
  <c r="I498" i="2"/>
  <c r="J498" i="2"/>
  <c r="L498" i="2"/>
  <c r="M498" i="2"/>
  <c r="O498" i="2"/>
  <c r="P498" i="2"/>
  <c r="R498" i="2"/>
  <c r="S498" i="2"/>
  <c r="U498" i="2"/>
  <c r="V498" i="2"/>
  <c r="F489" i="2"/>
  <c r="G489" i="2"/>
  <c r="I489" i="2"/>
  <c r="J489" i="2"/>
  <c r="L489" i="2"/>
  <c r="M489" i="2"/>
  <c r="O489" i="2"/>
  <c r="P489" i="2"/>
  <c r="R489" i="2"/>
  <c r="S489" i="2"/>
  <c r="U489" i="2"/>
  <c r="V489" i="2"/>
  <c r="D486" i="2"/>
  <c r="F486" i="2"/>
  <c r="G486" i="2"/>
  <c r="I486" i="2"/>
  <c r="J486" i="2"/>
  <c r="L486" i="2"/>
  <c r="M486" i="2"/>
  <c r="O486" i="2"/>
  <c r="P486" i="2"/>
  <c r="R486" i="2"/>
  <c r="S486" i="2"/>
  <c r="U486" i="2"/>
  <c r="D483" i="2"/>
  <c r="F483" i="2"/>
  <c r="G483" i="2"/>
  <c r="I483" i="2"/>
  <c r="J483" i="2"/>
  <c r="L483" i="2"/>
  <c r="M483" i="2"/>
  <c r="O483" i="2"/>
  <c r="P483" i="2"/>
  <c r="R483" i="2"/>
  <c r="S483" i="2"/>
  <c r="U483" i="2"/>
  <c r="V483" i="2"/>
  <c r="D452" i="2"/>
  <c r="F452" i="2"/>
  <c r="G452" i="2"/>
  <c r="I452" i="2"/>
  <c r="J452" i="2"/>
  <c r="L452" i="2"/>
  <c r="M452" i="2"/>
  <c r="O452" i="2"/>
  <c r="P452" i="2"/>
  <c r="R452" i="2"/>
  <c r="S452" i="2"/>
  <c r="U452" i="2"/>
  <c r="V452" i="2"/>
  <c r="F449" i="2"/>
  <c r="G449" i="2"/>
  <c r="I449" i="2"/>
  <c r="J449" i="2"/>
  <c r="L449" i="2"/>
  <c r="M449" i="2"/>
  <c r="O449" i="2"/>
  <c r="P449" i="2"/>
  <c r="R449" i="2"/>
  <c r="S449" i="2"/>
  <c r="U449" i="2"/>
  <c r="V449" i="2"/>
  <c r="D448" i="2"/>
  <c r="D449" i="2" s="1"/>
  <c r="C448" i="2"/>
  <c r="C449" i="2" s="1"/>
  <c r="F445" i="2"/>
  <c r="G445" i="2"/>
  <c r="I445" i="2"/>
  <c r="J445" i="2"/>
  <c r="L445" i="2"/>
  <c r="M445" i="2"/>
  <c r="O445" i="2"/>
  <c r="P445" i="2"/>
  <c r="R445" i="2"/>
  <c r="S445" i="2"/>
  <c r="U445" i="2"/>
  <c r="V445" i="2"/>
  <c r="D444" i="2"/>
  <c r="D445" i="2" s="1"/>
  <c r="C444" i="2"/>
  <c r="C445" i="2" s="1"/>
  <c r="D442" i="2"/>
  <c r="F442" i="2"/>
  <c r="G442" i="2"/>
  <c r="I442" i="2"/>
  <c r="J442" i="2"/>
  <c r="L442" i="2"/>
  <c r="M442" i="2"/>
  <c r="O442" i="2"/>
  <c r="P442" i="2"/>
  <c r="R442" i="2"/>
  <c r="S442" i="2"/>
  <c r="U442" i="2"/>
  <c r="V442" i="2"/>
  <c r="F439" i="2"/>
  <c r="G439" i="2"/>
  <c r="I439" i="2"/>
  <c r="J439" i="2"/>
  <c r="L439" i="2"/>
  <c r="M439" i="2"/>
  <c r="O439" i="2"/>
  <c r="P439" i="2"/>
  <c r="R439" i="2"/>
  <c r="S439" i="2"/>
  <c r="U439" i="2"/>
  <c r="V439" i="2"/>
  <c r="D434" i="2"/>
  <c r="D435" i="2"/>
  <c r="D436" i="2"/>
  <c r="D437" i="2"/>
  <c r="D438" i="2"/>
  <c r="C434" i="2"/>
  <c r="C435" i="2"/>
  <c r="C436" i="2"/>
  <c r="C437" i="2"/>
  <c r="C438" i="2"/>
  <c r="D433" i="2"/>
  <c r="C433" i="2"/>
  <c r="D431" i="2"/>
  <c r="C431" i="2"/>
  <c r="D430" i="2"/>
  <c r="C430" i="2"/>
  <c r="D428" i="2"/>
  <c r="F428" i="2"/>
  <c r="G428" i="2"/>
  <c r="I428" i="2"/>
  <c r="J428" i="2"/>
  <c r="L428" i="2"/>
  <c r="M428" i="2"/>
  <c r="O428" i="2"/>
  <c r="P428" i="2"/>
  <c r="R428" i="2"/>
  <c r="S428" i="2"/>
  <c r="U428" i="2"/>
  <c r="V428" i="2"/>
  <c r="F425" i="2"/>
  <c r="G425" i="2"/>
  <c r="I425" i="2"/>
  <c r="J425" i="2"/>
  <c r="L425" i="2"/>
  <c r="M425" i="2"/>
  <c r="O425" i="2"/>
  <c r="P425" i="2"/>
  <c r="R425" i="2"/>
  <c r="S425" i="2"/>
  <c r="U425" i="2"/>
  <c r="V425" i="2"/>
  <c r="D425" i="2"/>
  <c r="D387" i="2"/>
  <c r="F387" i="2"/>
  <c r="G387" i="2"/>
  <c r="I387" i="2"/>
  <c r="J387" i="2"/>
  <c r="L387" i="2"/>
  <c r="M387" i="2"/>
  <c r="O387" i="2"/>
  <c r="P387" i="2"/>
  <c r="R387" i="2"/>
  <c r="S387" i="2"/>
  <c r="U387" i="2"/>
  <c r="V387" i="2"/>
  <c r="D384" i="2"/>
  <c r="F384" i="2"/>
  <c r="G384" i="2"/>
  <c r="I384" i="2"/>
  <c r="J384" i="2"/>
  <c r="L384" i="2"/>
  <c r="M384" i="2"/>
  <c r="O384" i="2"/>
  <c r="P384" i="2"/>
  <c r="R384" i="2"/>
  <c r="S384" i="2"/>
  <c r="U384" i="2"/>
  <c r="V384" i="2"/>
  <c r="F380" i="2"/>
  <c r="G380" i="2"/>
  <c r="I380" i="2"/>
  <c r="J380" i="2"/>
  <c r="L380" i="2"/>
  <c r="M380" i="2"/>
  <c r="O380" i="2"/>
  <c r="P380" i="2"/>
  <c r="R380" i="2"/>
  <c r="S380" i="2"/>
  <c r="U380" i="2"/>
  <c r="V380" i="2"/>
  <c r="C377" i="2"/>
  <c r="D377" i="2"/>
  <c r="F377" i="2"/>
  <c r="G377" i="2"/>
  <c r="I377" i="2"/>
  <c r="J377" i="2"/>
  <c r="L377" i="2"/>
  <c r="M377" i="2"/>
  <c r="O377" i="2"/>
  <c r="P377" i="2"/>
  <c r="R377" i="2"/>
  <c r="S377" i="2"/>
  <c r="U377" i="2"/>
  <c r="V377" i="2"/>
  <c r="F374" i="2"/>
  <c r="G374" i="2"/>
  <c r="I374" i="2"/>
  <c r="J374" i="2"/>
  <c r="L374" i="2"/>
  <c r="M374" i="2"/>
  <c r="O374" i="2"/>
  <c r="P374" i="2"/>
  <c r="R374" i="2"/>
  <c r="S374" i="2"/>
  <c r="U374" i="2"/>
  <c r="V374" i="2"/>
  <c r="D369" i="2"/>
  <c r="D370" i="2"/>
  <c r="D371" i="2"/>
  <c r="D372" i="2"/>
  <c r="D373" i="2"/>
  <c r="D368" i="2"/>
  <c r="C369" i="2"/>
  <c r="C370" i="2"/>
  <c r="C371" i="2"/>
  <c r="C372" i="2"/>
  <c r="C373" i="2"/>
  <c r="C368" i="2"/>
  <c r="G366" i="2"/>
  <c r="I366" i="2"/>
  <c r="J366" i="2"/>
  <c r="L366" i="2"/>
  <c r="M366" i="2"/>
  <c r="O366" i="2"/>
  <c r="P366" i="2"/>
  <c r="R366" i="2"/>
  <c r="S366" i="2"/>
  <c r="U366" i="2"/>
  <c r="V366" i="2"/>
  <c r="D362" i="2"/>
  <c r="D366" i="2" s="1"/>
  <c r="C362" i="2"/>
  <c r="C366" i="2" s="1"/>
  <c r="D359" i="2"/>
  <c r="F359" i="2"/>
  <c r="G359" i="2"/>
  <c r="I359" i="2"/>
  <c r="J359" i="2"/>
  <c r="L359" i="2"/>
  <c r="M359" i="2"/>
  <c r="O359" i="2"/>
  <c r="P359" i="2"/>
  <c r="R359" i="2"/>
  <c r="S359" i="2"/>
  <c r="U359" i="2"/>
  <c r="V359" i="2"/>
  <c r="D356" i="2"/>
  <c r="F356" i="2"/>
  <c r="G356" i="2"/>
  <c r="I356" i="2"/>
  <c r="J356" i="2"/>
  <c r="L356" i="2"/>
  <c r="M356" i="2"/>
  <c r="O356" i="2"/>
  <c r="P356" i="2"/>
  <c r="R356" i="2"/>
  <c r="S356" i="2"/>
  <c r="U356" i="2"/>
  <c r="V356" i="2"/>
  <c r="G307" i="2"/>
  <c r="P307" i="2"/>
  <c r="O307" i="2"/>
  <c r="F307" i="2"/>
  <c r="D299" i="2"/>
  <c r="D329" i="2"/>
  <c r="F329" i="2"/>
  <c r="G329" i="2"/>
  <c r="I329" i="2"/>
  <c r="J329" i="2"/>
  <c r="L329" i="2"/>
  <c r="M329" i="2"/>
  <c r="O329" i="2"/>
  <c r="P329" i="2"/>
  <c r="R329" i="2"/>
  <c r="S329" i="2"/>
  <c r="U329" i="2"/>
  <c r="V329" i="2"/>
  <c r="F326" i="2"/>
  <c r="G326" i="2"/>
  <c r="I326" i="2"/>
  <c r="J326" i="2"/>
  <c r="L326" i="2"/>
  <c r="M326" i="2"/>
  <c r="O326" i="2"/>
  <c r="P326" i="2"/>
  <c r="R326" i="2"/>
  <c r="S326" i="2"/>
  <c r="U326" i="2"/>
  <c r="V326" i="2"/>
  <c r="D325" i="2"/>
  <c r="D326" i="2" s="1"/>
  <c r="C326" i="2"/>
  <c r="F322" i="2"/>
  <c r="G322" i="2"/>
  <c r="I322" i="2"/>
  <c r="J322" i="2"/>
  <c r="L322" i="2"/>
  <c r="M322" i="2"/>
  <c r="O322" i="2"/>
  <c r="P322" i="2"/>
  <c r="R322" i="2"/>
  <c r="S322" i="2"/>
  <c r="U322" i="2"/>
  <c r="V322" i="2"/>
  <c r="D321" i="2"/>
  <c r="D322" i="2" s="1"/>
  <c r="C321" i="2"/>
  <c r="C322" i="2" s="1"/>
  <c r="D319" i="2"/>
  <c r="F319" i="2"/>
  <c r="G319" i="2"/>
  <c r="I319" i="2"/>
  <c r="J319" i="2"/>
  <c r="L319" i="2"/>
  <c r="M319" i="2"/>
  <c r="O319" i="2"/>
  <c r="P319" i="2"/>
  <c r="R319" i="2"/>
  <c r="S319" i="2"/>
  <c r="U319" i="2"/>
  <c r="V319" i="2"/>
  <c r="F316" i="2"/>
  <c r="G316" i="2"/>
  <c r="I316" i="2"/>
  <c r="J316" i="2"/>
  <c r="L316" i="2"/>
  <c r="M316" i="2"/>
  <c r="O316" i="2"/>
  <c r="P316" i="2"/>
  <c r="R316" i="2"/>
  <c r="S316" i="2"/>
  <c r="U316" i="2"/>
  <c r="V316" i="2"/>
  <c r="D310" i="2"/>
  <c r="D312" i="2"/>
  <c r="D313" i="2"/>
  <c r="D314" i="2"/>
  <c r="D315" i="2"/>
  <c r="D309" i="2"/>
  <c r="C310" i="2"/>
  <c r="C311" i="2"/>
  <c r="C312" i="2"/>
  <c r="C313" i="2"/>
  <c r="C314" i="2"/>
  <c r="C309" i="2"/>
  <c r="I307" i="2"/>
  <c r="J307" i="2"/>
  <c r="L307" i="2"/>
  <c r="M307" i="2"/>
  <c r="R307" i="2"/>
  <c r="S307" i="2"/>
  <c r="U307" i="2"/>
  <c r="V307" i="2"/>
  <c r="D303" i="2"/>
  <c r="C303" i="2"/>
  <c r="D301" i="2"/>
  <c r="C301" i="2"/>
  <c r="C299" i="2"/>
  <c r="F299" i="2"/>
  <c r="G299" i="2"/>
  <c r="I299" i="2"/>
  <c r="J299" i="2"/>
  <c r="L299" i="2"/>
  <c r="M299" i="2"/>
  <c r="O299" i="2"/>
  <c r="P299" i="2"/>
  <c r="R299" i="2"/>
  <c r="S299" i="2"/>
  <c r="U299" i="2"/>
  <c r="D296" i="2"/>
  <c r="F296" i="2"/>
  <c r="G296" i="2"/>
  <c r="I296" i="2"/>
  <c r="J296" i="2"/>
  <c r="L296" i="2"/>
  <c r="M296" i="2"/>
  <c r="O296" i="2"/>
  <c r="P296" i="2"/>
  <c r="R296" i="2"/>
  <c r="S296" i="2"/>
  <c r="U296" i="2"/>
  <c r="V296" i="2"/>
  <c r="C259" i="2"/>
  <c r="D259" i="2"/>
  <c r="F259" i="2"/>
  <c r="G259" i="2"/>
  <c r="I259" i="2"/>
  <c r="J259" i="2"/>
  <c r="L259" i="2"/>
  <c r="M259" i="2"/>
  <c r="O259" i="2"/>
  <c r="P259" i="2"/>
  <c r="R259" i="2"/>
  <c r="S259" i="2"/>
  <c r="U259" i="2"/>
  <c r="V259" i="2"/>
  <c r="F255" i="2"/>
  <c r="G255" i="2"/>
  <c r="I255" i="2"/>
  <c r="J255" i="2"/>
  <c r="L255" i="2"/>
  <c r="M255" i="2"/>
  <c r="O255" i="2"/>
  <c r="P255" i="2"/>
  <c r="R255" i="2"/>
  <c r="S255" i="2"/>
  <c r="U255" i="2"/>
  <c r="V255" i="2"/>
  <c r="D252" i="2"/>
  <c r="F252" i="2"/>
  <c r="G252" i="2"/>
  <c r="I252" i="2"/>
  <c r="J252" i="2"/>
  <c r="L252" i="2"/>
  <c r="M252" i="2"/>
  <c r="O252" i="2"/>
  <c r="P252" i="2"/>
  <c r="R252" i="2"/>
  <c r="S252" i="2"/>
  <c r="U252" i="2"/>
  <c r="V252" i="2"/>
  <c r="F249" i="2"/>
  <c r="G249" i="2"/>
  <c r="I249" i="2"/>
  <c r="J249" i="2"/>
  <c r="L249" i="2"/>
  <c r="M249" i="2"/>
  <c r="O249" i="2"/>
  <c r="P249" i="2"/>
  <c r="R249" i="2"/>
  <c r="S249" i="2"/>
  <c r="U249" i="2"/>
  <c r="V249" i="2"/>
  <c r="F240" i="2"/>
  <c r="G240" i="2"/>
  <c r="I240" i="2"/>
  <c r="J240" i="2"/>
  <c r="L240" i="2"/>
  <c r="M240" i="2"/>
  <c r="O240" i="2"/>
  <c r="P240" i="2"/>
  <c r="R240" i="2"/>
  <c r="S240" i="2"/>
  <c r="U240" i="2"/>
  <c r="V240" i="2"/>
  <c r="C239" i="2"/>
  <c r="D239" i="2"/>
  <c r="D234" i="2"/>
  <c r="C234" i="2"/>
  <c r="D167" i="2"/>
  <c r="C167" i="2"/>
  <c r="D178" i="2"/>
  <c r="C175" i="2"/>
  <c r="D183" i="2"/>
  <c r="D182" i="2"/>
  <c r="D180" i="2"/>
  <c r="D179" i="2"/>
  <c r="D177" i="2"/>
  <c r="D175" i="2"/>
  <c r="C183" i="2"/>
  <c r="C182" i="2"/>
  <c r="C180" i="2"/>
  <c r="C179" i="2"/>
  <c r="C178" i="2"/>
  <c r="C177" i="2"/>
  <c r="D172" i="2"/>
  <c r="C172" i="2"/>
  <c r="D163" i="2"/>
  <c r="C163" i="2"/>
  <c r="D161" i="2"/>
  <c r="C161" i="2"/>
  <c r="D113" i="2"/>
  <c r="C114" i="2"/>
  <c r="C115" i="2"/>
  <c r="C113" i="2"/>
  <c r="C92" i="2"/>
  <c r="C93" i="2"/>
  <c r="C94" i="2"/>
  <c r="C95" i="2"/>
  <c r="C96" i="2"/>
  <c r="C91" i="2"/>
  <c r="D92" i="2"/>
  <c r="D93" i="2"/>
  <c r="D94" i="2"/>
  <c r="D95" i="2"/>
  <c r="D96" i="2"/>
  <c r="D91" i="2"/>
  <c r="D114" i="2"/>
  <c r="D115" i="2"/>
  <c r="F44" i="2"/>
  <c r="G44" i="2"/>
  <c r="I44" i="2"/>
  <c r="J44" i="2"/>
  <c r="L44" i="2"/>
  <c r="M44" i="2"/>
  <c r="O44" i="2"/>
  <c r="P44" i="2"/>
  <c r="R44" i="2"/>
  <c r="S44" i="2"/>
  <c r="U44" i="2"/>
  <c r="V44" i="2"/>
  <c r="F23" i="2"/>
  <c r="G23" i="2"/>
  <c r="I23" i="2"/>
  <c r="J23" i="2"/>
  <c r="L23" i="2"/>
  <c r="M23" i="2"/>
  <c r="O23" i="2"/>
  <c r="P23" i="2"/>
  <c r="S23" i="2"/>
  <c r="U23" i="2"/>
  <c r="V23" i="2"/>
  <c r="O190" i="2"/>
  <c r="P190" i="2"/>
  <c r="O187" i="2"/>
  <c r="P187" i="2"/>
  <c r="O184" i="2"/>
  <c r="P184" i="2"/>
  <c r="O173" i="2"/>
  <c r="P173" i="2"/>
  <c r="O161" i="2"/>
  <c r="P161" i="2"/>
  <c r="F136" i="2"/>
  <c r="G136" i="2"/>
  <c r="I136" i="2"/>
  <c r="J136" i="2"/>
  <c r="O136" i="2"/>
  <c r="P136" i="2"/>
  <c r="R136" i="2"/>
  <c r="S136" i="2"/>
  <c r="U136" i="2"/>
  <c r="V136" i="2"/>
  <c r="F130" i="2"/>
  <c r="G130" i="2"/>
  <c r="I130" i="2"/>
  <c r="J130" i="2"/>
  <c r="L130" i="2"/>
  <c r="M130" i="2"/>
  <c r="O130" i="2"/>
  <c r="P130" i="2"/>
  <c r="R130" i="2"/>
  <c r="S130" i="2"/>
  <c r="U130" i="2"/>
  <c r="V130" i="2"/>
  <c r="D125" i="2"/>
  <c r="F125" i="2"/>
  <c r="G125" i="2"/>
  <c r="I125" i="2"/>
  <c r="J125" i="2"/>
  <c r="L125" i="2"/>
  <c r="M125" i="2"/>
  <c r="O125" i="2"/>
  <c r="P125" i="2"/>
  <c r="R125" i="2"/>
  <c r="S125" i="2"/>
  <c r="U125" i="2"/>
  <c r="V125" i="2"/>
  <c r="C125" i="2"/>
  <c r="F122" i="2"/>
  <c r="G122" i="2"/>
  <c r="I122" i="2"/>
  <c r="J122" i="2"/>
  <c r="L122" i="2"/>
  <c r="M122" i="2"/>
  <c r="O122" i="2"/>
  <c r="P122" i="2"/>
  <c r="R122" i="2"/>
  <c r="S122" i="2"/>
  <c r="U122" i="2"/>
  <c r="V122" i="2"/>
  <c r="C119" i="2"/>
  <c r="D119" i="2"/>
  <c r="F119" i="2"/>
  <c r="G119" i="2"/>
  <c r="I119" i="2"/>
  <c r="J119" i="2"/>
  <c r="L119" i="2"/>
  <c r="M119" i="2"/>
  <c r="O119" i="2"/>
  <c r="P119" i="2"/>
  <c r="R119" i="2"/>
  <c r="S119" i="2"/>
  <c r="U119" i="2"/>
  <c r="V119" i="2"/>
  <c r="O116" i="2"/>
  <c r="P116" i="2"/>
  <c r="R116" i="2"/>
  <c r="S116" i="2"/>
  <c r="U116" i="2"/>
  <c r="V116" i="2"/>
  <c r="O97" i="2"/>
  <c r="P97" i="2"/>
  <c r="D62" i="2"/>
  <c r="F62" i="2"/>
  <c r="G62" i="2"/>
  <c r="I62" i="2"/>
  <c r="J62" i="2"/>
  <c r="L62" i="2"/>
  <c r="M62" i="2"/>
  <c r="O62" i="2"/>
  <c r="P62" i="2"/>
  <c r="R62" i="2"/>
  <c r="S62" i="2"/>
  <c r="U62" i="2"/>
  <c r="V62" i="2"/>
  <c r="D53" i="2"/>
  <c r="F53" i="2"/>
  <c r="G53" i="2"/>
  <c r="I53" i="2"/>
  <c r="J53" i="2"/>
  <c r="L53" i="2"/>
  <c r="M53" i="2"/>
  <c r="O53" i="2"/>
  <c r="P53" i="2"/>
  <c r="R53" i="2"/>
  <c r="S53" i="2"/>
  <c r="U53" i="2"/>
  <c r="V53" i="2"/>
  <c r="C53" i="2"/>
  <c r="D50" i="2"/>
  <c r="F50" i="2"/>
  <c r="G50" i="2"/>
  <c r="I50" i="2"/>
  <c r="J50" i="2"/>
  <c r="L50" i="2"/>
  <c r="M50" i="2"/>
  <c r="O50" i="2"/>
  <c r="P50" i="2"/>
  <c r="R50" i="2"/>
  <c r="S50" i="2"/>
  <c r="U50" i="2"/>
  <c r="V50" i="2"/>
  <c r="C50" i="2"/>
  <c r="D47" i="2"/>
  <c r="F47" i="2"/>
  <c r="G47" i="2"/>
  <c r="I47" i="2"/>
  <c r="J47" i="2"/>
  <c r="L47" i="2"/>
  <c r="M47" i="2"/>
  <c r="O47" i="2"/>
  <c r="P47" i="2"/>
  <c r="R47" i="2"/>
  <c r="S47" i="2"/>
  <c r="U47" i="2"/>
  <c r="V47" i="2"/>
  <c r="C47" i="2"/>
  <c r="D242" i="2"/>
  <c r="D561" i="2"/>
  <c r="D562" i="2" s="1"/>
  <c r="F556" i="2"/>
  <c r="G556" i="2"/>
  <c r="I556" i="2"/>
  <c r="J556" i="2"/>
  <c r="L556" i="2"/>
  <c r="M556" i="2"/>
  <c r="R556" i="2"/>
  <c r="S556" i="2"/>
  <c r="U556" i="2"/>
  <c r="D379" i="2"/>
  <c r="D380" i="2" s="1"/>
  <c r="C379" i="2"/>
  <c r="F366" i="2"/>
  <c r="V299" i="2"/>
  <c r="D254" i="2"/>
  <c r="D255" i="2" s="1"/>
  <c r="C254" i="2"/>
  <c r="C255" i="2" s="1"/>
  <c r="C243" i="2"/>
  <c r="C244" i="2"/>
  <c r="C245" i="2"/>
  <c r="C246" i="2"/>
  <c r="C247" i="2"/>
  <c r="C248" i="2"/>
  <c r="C242" i="2"/>
  <c r="D244" i="2"/>
  <c r="D243" i="2"/>
  <c r="D245" i="2"/>
  <c r="D246" i="2"/>
  <c r="D247" i="2"/>
  <c r="D248" i="2"/>
  <c r="D189" i="2"/>
  <c r="C189" i="2"/>
  <c r="F187" i="2"/>
  <c r="G187" i="2"/>
  <c r="I187" i="2"/>
  <c r="J187" i="2"/>
  <c r="L187" i="2"/>
  <c r="M187" i="2"/>
  <c r="R187" i="2"/>
  <c r="S187" i="2"/>
  <c r="U187" i="2"/>
  <c r="V187" i="2"/>
  <c r="E190" i="2"/>
  <c r="F190" i="2"/>
  <c r="G190" i="2"/>
  <c r="H190" i="2"/>
  <c r="I190" i="2"/>
  <c r="J190" i="2"/>
  <c r="K190" i="2"/>
  <c r="L190" i="2"/>
  <c r="M190" i="2"/>
  <c r="N190" i="2"/>
  <c r="R190" i="2"/>
  <c r="S190" i="2"/>
  <c r="U190" i="2"/>
  <c r="V190" i="2"/>
  <c r="G184" i="2"/>
  <c r="I184" i="2"/>
  <c r="J184" i="2"/>
  <c r="L184" i="2"/>
  <c r="M184" i="2"/>
  <c r="S184" i="2"/>
  <c r="U184" i="2"/>
  <c r="V184" i="2"/>
  <c r="F184" i="2"/>
  <c r="G173" i="2"/>
  <c r="I173" i="2"/>
  <c r="J173" i="2"/>
  <c r="L173" i="2"/>
  <c r="M173" i="2"/>
  <c r="R173" i="2"/>
  <c r="S173" i="2"/>
  <c r="U173" i="2"/>
  <c r="V173" i="2"/>
  <c r="F173" i="2"/>
  <c r="F161" i="2"/>
  <c r="G161" i="2"/>
  <c r="I161" i="2"/>
  <c r="J161" i="2"/>
  <c r="L161" i="2"/>
  <c r="M161" i="2"/>
  <c r="R161" i="2"/>
  <c r="S161" i="2"/>
  <c r="U161" i="2"/>
  <c r="V161" i="2"/>
  <c r="C122" i="2"/>
  <c r="F116" i="2"/>
  <c r="G116" i="2"/>
  <c r="I116" i="2"/>
  <c r="J116" i="2"/>
  <c r="L116" i="2"/>
  <c r="M116" i="2"/>
  <c r="F97" i="2"/>
  <c r="G97" i="2"/>
  <c r="I97" i="2"/>
  <c r="J97" i="2"/>
  <c r="L97" i="2"/>
  <c r="M97" i="2"/>
  <c r="R97" i="2"/>
  <c r="S97" i="2"/>
  <c r="U97" i="2"/>
  <c r="V97" i="2"/>
  <c r="D57" i="2"/>
  <c r="D58" i="2"/>
  <c r="D56" i="2"/>
  <c r="F59" i="2"/>
  <c r="G59" i="2"/>
  <c r="I59" i="2"/>
  <c r="J59" i="2"/>
  <c r="L59" i="2"/>
  <c r="M59" i="2"/>
  <c r="R59" i="2"/>
  <c r="S59" i="2"/>
  <c r="U59" i="2"/>
  <c r="V59" i="2"/>
  <c r="C58" i="2"/>
  <c r="C57" i="2"/>
  <c r="C56" i="2"/>
  <c r="C40" i="2" l="1"/>
  <c r="P330" i="2"/>
  <c r="J330" i="2"/>
  <c r="D111" i="2"/>
  <c r="D173" i="2"/>
  <c r="J137" i="2"/>
  <c r="D240" i="2"/>
  <c r="L63" i="2"/>
  <c r="M63" i="2"/>
  <c r="C173" i="2"/>
  <c r="L602" i="2"/>
  <c r="C240" i="2"/>
  <c r="U330" i="2"/>
  <c r="O330" i="2"/>
  <c r="C23" i="2"/>
  <c r="V330" i="2"/>
  <c r="S330" i="2"/>
  <c r="M330" i="2"/>
  <c r="G330" i="2"/>
  <c r="I330" i="2"/>
  <c r="R330" i="2"/>
  <c r="L330" i="2"/>
  <c r="F330" i="2"/>
  <c r="D40" i="2"/>
  <c r="V601" i="2"/>
  <c r="J602" i="2"/>
  <c r="V645" i="2"/>
  <c r="J645" i="2"/>
  <c r="R601" i="2"/>
  <c r="R602" i="2" s="1"/>
  <c r="R645" i="2"/>
  <c r="O601" i="2"/>
  <c r="O602" i="2" s="1"/>
  <c r="D44" i="2"/>
  <c r="F645" i="2"/>
  <c r="S601" i="2"/>
  <c r="S602" i="2" s="1"/>
  <c r="F602" i="2"/>
  <c r="D23" i="2"/>
  <c r="P601" i="2"/>
  <c r="P602" i="2" s="1"/>
  <c r="P645" i="2"/>
  <c r="M602" i="2"/>
  <c r="L645" i="2"/>
  <c r="C652" i="2" s="1"/>
  <c r="U601" i="2"/>
  <c r="U602" i="2" s="1"/>
  <c r="I602" i="2"/>
  <c r="D307" i="2"/>
  <c r="D577" i="2"/>
  <c r="D587" i="2"/>
  <c r="D597" i="2"/>
  <c r="D582" i="2"/>
  <c r="D592" i="2"/>
  <c r="D645" i="2"/>
  <c r="D439" i="2"/>
  <c r="S514" i="2"/>
  <c r="M514" i="2"/>
  <c r="P453" i="2"/>
  <c r="V63" i="2"/>
  <c r="D374" i="2"/>
  <c r="D388" i="2" s="1"/>
  <c r="G514" i="2"/>
  <c r="G63" i="2"/>
  <c r="O137" i="2"/>
  <c r="U645" i="2"/>
  <c r="O645" i="2"/>
  <c r="D249" i="2"/>
  <c r="G601" i="2"/>
  <c r="G602" i="2" s="1"/>
  <c r="I63" i="2"/>
  <c r="D316" i="2"/>
  <c r="U514" i="2"/>
  <c r="O514" i="2"/>
  <c r="I514" i="2"/>
  <c r="D498" i="2"/>
  <c r="S645" i="2"/>
  <c r="M645" i="2"/>
  <c r="G645" i="2"/>
  <c r="I645" i="2"/>
  <c r="U137" i="2"/>
  <c r="U63" i="2"/>
  <c r="M137" i="2"/>
  <c r="G137" i="2"/>
  <c r="P63" i="2"/>
  <c r="J63" i="2"/>
  <c r="O263" i="2"/>
  <c r="I263" i="2"/>
  <c r="U388" i="2"/>
  <c r="O388" i="2"/>
  <c r="I388" i="2"/>
  <c r="P514" i="2"/>
  <c r="J514" i="2"/>
  <c r="S63" i="2"/>
  <c r="L137" i="2"/>
  <c r="O63" i="2"/>
  <c r="I137" i="2"/>
  <c r="R63" i="2"/>
  <c r="F63" i="2"/>
  <c r="S137" i="2"/>
  <c r="P137" i="2"/>
  <c r="R388" i="2"/>
  <c r="L388" i="2"/>
  <c r="F388" i="2"/>
  <c r="R514" i="2"/>
  <c r="L514" i="2"/>
  <c r="F514" i="2"/>
  <c r="F137" i="2"/>
  <c r="R137" i="2"/>
  <c r="D130" i="2"/>
  <c r="C44" i="2"/>
  <c r="C587" i="2"/>
  <c r="C597" i="2"/>
  <c r="D572" i="2"/>
  <c r="D601" i="2" s="1"/>
  <c r="D602" i="2" s="1"/>
  <c r="L453" i="2"/>
  <c r="S453" i="2"/>
  <c r="O453" i="2"/>
  <c r="I453" i="2"/>
  <c r="D510" i="2"/>
  <c r="S388" i="2"/>
  <c r="M388" i="2"/>
  <c r="G388" i="2"/>
  <c r="V388" i="2"/>
  <c r="P388" i="2"/>
  <c r="J388" i="2"/>
  <c r="L263" i="2"/>
  <c r="P263" i="2"/>
  <c r="S263" i="2"/>
  <c r="O198" i="2"/>
  <c r="P198" i="2"/>
  <c r="C249" i="2"/>
  <c r="C572" i="2"/>
  <c r="C582" i="2"/>
  <c r="C592" i="2"/>
  <c r="C307" i="2"/>
  <c r="C374" i="2"/>
  <c r="C439" i="2"/>
  <c r="C577" i="2"/>
  <c r="C498" i="2"/>
  <c r="C510" i="2"/>
  <c r="C316" i="2"/>
  <c r="D184" i="2"/>
  <c r="D116" i="2"/>
  <c r="L198" i="2"/>
  <c r="C59" i="2"/>
  <c r="C130" i="2"/>
  <c r="I198" i="2"/>
  <c r="S198" i="2"/>
  <c r="C184" i="2"/>
  <c r="C97" i="2"/>
  <c r="C137" i="2" s="1"/>
  <c r="C116" i="2"/>
  <c r="D97" i="2"/>
  <c r="V137" i="2"/>
  <c r="C738" i="2"/>
  <c r="C747" i="2" s="1"/>
  <c r="C601" i="2" l="1"/>
  <c r="D330" i="2"/>
  <c r="C736" i="2"/>
  <c r="C74" i="2"/>
  <c r="C69" i="2"/>
  <c r="C608" i="2"/>
  <c r="C607" i="2"/>
  <c r="C735" i="2"/>
  <c r="C656" i="2"/>
  <c r="O735" i="2"/>
  <c r="N735" i="2"/>
  <c r="N727" i="2"/>
  <c r="O717" i="2"/>
  <c r="D728" i="2"/>
  <c r="O708" i="2"/>
  <c r="D717" i="2"/>
  <c r="D734" i="2"/>
  <c r="C719" i="2"/>
  <c r="C718" i="2"/>
  <c r="O719" i="2"/>
  <c r="O736" i="2"/>
  <c r="N734" i="2"/>
  <c r="C717" i="2"/>
  <c r="O734" i="2"/>
  <c r="C734" i="2"/>
  <c r="O726" i="2"/>
  <c r="D718" i="2"/>
  <c r="N717" i="2"/>
  <c r="N718" i="2"/>
  <c r="D719" i="2"/>
  <c r="D736" i="2"/>
  <c r="O718" i="2"/>
  <c r="C525" i="2"/>
  <c r="N719" i="2"/>
  <c r="D735" i="2"/>
  <c r="D727" i="2"/>
  <c r="N726" i="2"/>
  <c r="N708" i="2"/>
  <c r="N709" i="2"/>
  <c r="D709" i="2"/>
  <c r="D710" i="2"/>
  <c r="D701" i="2"/>
  <c r="C340" i="2"/>
  <c r="C700" i="2"/>
  <c r="D699" i="2"/>
  <c r="D700" i="2"/>
  <c r="D514" i="2"/>
  <c r="O699" i="2"/>
  <c r="C341" i="2"/>
  <c r="C147" i="2"/>
  <c r="C657" i="2"/>
  <c r="N699" i="2"/>
  <c r="C699" i="2"/>
  <c r="N701" i="2"/>
  <c r="O700" i="2"/>
  <c r="N700" i="2"/>
  <c r="C400" i="2"/>
  <c r="O701" i="2"/>
  <c r="C701" i="2"/>
  <c r="C146" i="2"/>
  <c r="C526" i="2"/>
  <c r="C613" i="2"/>
  <c r="C399" i="2"/>
  <c r="Q717" i="2" l="1"/>
  <c r="Q734" i="2"/>
  <c r="F717" i="2"/>
  <c r="E734" i="2"/>
  <c r="F734" i="2"/>
  <c r="E717" i="2"/>
  <c r="O743" i="2"/>
  <c r="N744" i="2"/>
  <c r="P717" i="2"/>
  <c r="D745" i="2"/>
  <c r="D744" i="2"/>
  <c r="N743" i="2"/>
  <c r="F699" i="2"/>
  <c r="E699" i="2"/>
  <c r="Q699" i="2"/>
  <c r="P699" i="2"/>
  <c r="C641" i="2"/>
  <c r="C645" i="2" s="1"/>
  <c r="M722" i="2" l="1"/>
  <c r="M739" i="2"/>
  <c r="M721" i="2"/>
  <c r="M704" i="2"/>
  <c r="M703" i="2"/>
  <c r="C651" i="2"/>
  <c r="C387" i="2"/>
  <c r="V559" i="2"/>
  <c r="V556" i="2"/>
  <c r="V602" i="2" l="1"/>
  <c r="C612" i="2" s="1"/>
  <c r="C569" i="2"/>
  <c r="C559" i="2"/>
  <c r="C565" i="2"/>
  <c r="C550" i="2"/>
  <c r="C562" i="2"/>
  <c r="C602" i="2" l="1"/>
  <c r="N736" i="2"/>
  <c r="P734" i="2" s="1"/>
  <c r="M738" i="2" s="1"/>
  <c r="D230" i="2"/>
  <c r="D263" i="2" s="1"/>
  <c r="F230" i="2"/>
  <c r="F263" i="2" s="1"/>
  <c r="G230" i="2"/>
  <c r="G263" i="2" s="1"/>
  <c r="J230" i="2"/>
  <c r="J263" i="2" s="1"/>
  <c r="M230" i="2"/>
  <c r="M263" i="2" s="1"/>
  <c r="R230" i="2"/>
  <c r="R263" i="2" s="1"/>
  <c r="T230" i="2"/>
  <c r="U230" i="2"/>
  <c r="U263" i="2" s="1"/>
  <c r="V230" i="2"/>
  <c r="V263" i="2" s="1"/>
  <c r="C274" i="2" s="1"/>
  <c r="C230" i="2"/>
  <c r="D137" i="2"/>
  <c r="C275" i="2" l="1"/>
  <c r="C513" i="2" l="1"/>
  <c r="V486" i="2"/>
  <c r="C486" i="2"/>
  <c r="C483" i="2"/>
  <c r="C521" i="2" l="1"/>
  <c r="C504" i="2"/>
  <c r="C489" i="2"/>
  <c r="C501" i="2"/>
  <c r="C514" i="2" l="1"/>
  <c r="C520" i="2"/>
  <c r="C452" i="2"/>
  <c r="C428" i="2"/>
  <c r="V422" i="2"/>
  <c r="V453" i="2" s="1"/>
  <c r="U422" i="2"/>
  <c r="U453" i="2" s="1"/>
  <c r="O728" i="2" s="1"/>
  <c r="T422" i="2"/>
  <c r="R422" i="2"/>
  <c r="R453" i="2" s="1"/>
  <c r="O727" i="2" s="1"/>
  <c r="M422" i="2"/>
  <c r="M453" i="2" s="1"/>
  <c r="C728" i="2" s="1"/>
  <c r="J422" i="2"/>
  <c r="J453" i="2" s="1"/>
  <c r="C727" i="2" s="1"/>
  <c r="G422" i="2"/>
  <c r="G453" i="2" s="1"/>
  <c r="C726" i="2" s="1"/>
  <c r="F422" i="2"/>
  <c r="F453" i="2" s="1"/>
  <c r="D726" i="2" s="1"/>
  <c r="F726" i="2" s="1"/>
  <c r="D422" i="2"/>
  <c r="D453" i="2" s="1"/>
  <c r="C422" i="2"/>
  <c r="E726" i="2" l="1"/>
  <c r="Q726" i="2"/>
  <c r="M731" i="2" s="1"/>
  <c r="C464" i="2"/>
  <c r="N728" i="2"/>
  <c r="P726" i="2" s="1"/>
  <c r="C465" i="2"/>
  <c r="C460" i="2"/>
  <c r="C459" i="2"/>
  <c r="C442" i="2"/>
  <c r="C453" i="2" s="1"/>
  <c r="M730" i="2" l="1"/>
  <c r="C384" i="2"/>
  <c r="C380" i="2"/>
  <c r="C395" i="2"/>
  <c r="C356" i="2"/>
  <c r="C329" i="2"/>
  <c r="C296" i="2"/>
  <c r="C336" i="2" l="1"/>
  <c r="C337" i="2"/>
  <c r="C359" i="2"/>
  <c r="C388" i="2" s="1"/>
  <c r="C319" i="2"/>
  <c r="C330" i="2" s="1"/>
  <c r="C394" i="2" l="1"/>
  <c r="V262" i="2"/>
  <c r="U262" i="2"/>
  <c r="T262" i="2"/>
  <c r="R262" i="2"/>
  <c r="M262" i="2"/>
  <c r="J262" i="2"/>
  <c r="G262" i="2"/>
  <c r="F262" i="2"/>
  <c r="D262" i="2"/>
  <c r="C262" i="2"/>
  <c r="C252" i="2"/>
  <c r="C270" i="2" l="1"/>
  <c r="C263" i="2"/>
  <c r="F194" i="2"/>
  <c r="G194" i="2"/>
  <c r="J194" i="2"/>
  <c r="M194" i="2"/>
  <c r="R194" i="2"/>
  <c r="U194" i="2"/>
  <c r="V194" i="2"/>
  <c r="C269" i="2" l="1"/>
  <c r="V197" i="2"/>
  <c r="V198" i="2" s="1"/>
  <c r="U197" i="2"/>
  <c r="U198" i="2" s="1"/>
  <c r="O710" i="2" s="1"/>
  <c r="O745" i="2" s="1"/>
  <c r="R197" i="2"/>
  <c r="R198" i="2" s="1"/>
  <c r="O709" i="2" s="1"/>
  <c r="O744" i="2" s="1"/>
  <c r="M197" i="2"/>
  <c r="M198" i="2" s="1"/>
  <c r="C710" i="2" s="1"/>
  <c r="C745" i="2" s="1"/>
  <c r="J197" i="2"/>
  <c r="J198" i="2" s="1"/>
  <c r="C709" i="2" s="1"/>
  <c r="C744" i="2" s="1"/>
  <c r="G197" i="2"/>
  <c r="G198" i="2" s="1"/>
  <c r="C708" i="2" s="1"/>
  <c r="C743" i="2" s="1"/>
  <c r="F197" i="2"/>
  <c r="F198" i="2" s="1"/>
  <c r="D708" i="2" s="1"/>
  <c r="D197" i="2"/>
  <c r="C197" i="2"/>
  <c r="D190" i="2"/>
  <c r="C190" i="2"/>
  <c r="D187" i="2"/>
  <c r="C187" i="2"/>
  <c r="C62" i="2"/>
  <c r="C63" i="2" s="1"/>
  <c r="E743" i="2" l="1"/>
  <c r="F708" i="2"/>
  <c r="D743" i="2"/>
  <c r="F743" i="2" s="1"/>
  <c r="Q743" i="2"/>
  <c r="C753" i="2" s="1"/>
  <c r="C755" i="2" s="1"/>
  <c r="C209" i="2"/>
  <c r="N710" i="2"/>
  <c r="E708" i="2"/>
  <c r="Q708" i="2"/>
  <c r="C205" i="2"/>
  <c r="D198" i="2"/>
  <c r="C210" i="2"/>
  <c r="C70" i="2"/>
  <c r="C75" i="2"/>
  <c r="C204" i="2"/>
  <c r="C142" i="2"/>
  <c r="D59" i="2"/>
  <c r="D63" i="2" s="1"/>
  <c r="C194" i="2"/>
  <c r="C198" i="2" s="1"/>
  <c r="D194" i="2"/>
  <c r="M713" i="2" l="1"/>
  <c r="M748" i="2"/>
  <c r="P708" i="2"/>
  <c r="M712" i="2" s="1"/>
  <c r="N745" i="2"/>
  <c r="P743" i="2" s="1"/>
  <c r="C752" i="2" s="1"/>
  <c r="C141" i="2"/>
  <c r="M747" i="2" l="1"/>
</calcChain>
</file>

<file path=xl/sharedStrings.xml><?xml version="1.0" encoding="utf-8"?>
<sst xmlns="http://schemas.openxmlformats.org/spreadsheetml/2006/main" count="1249" uniqueCount="302">
  <si>
    <t>Rok I</t>
  </si>
  <si>
    <t>MODUŁ KSZTAŁCENIA</t>
  </si>
  <si>
    <t>JEDNOSTKA ORGANIZUJĄCA</t>
  </si>
  <si>
    <t>ECTS</t>
  </si>
  <si>
    <t>FORMA ZALICZENIA</t>
  </si>
  <si>
    <t>Wykład</t>
  </si>
  <si>
    <t>Ćwiczenia</t>
  </si>
  <si>
    <t>Seminaria</t>
  </si>
  <si>
    <t>LICZBA GODZIN</t>
  </si>
  <si>
    <t>PODSUMOWANIE SEMESTRU I</t>
  </si>
  <si>
    <t>Praktyki zawodowe</t>
  </si>
  <si>
    <t>Uniwersytet Medyczny w Lublinie</t>
  </si>
  <si>
    <t>Wydział Nauk o Zdrowiu</t>
  </si>
  <si>
    <t>SEMESTR I</t>
  </si>
  <si>
    <t>ZAJĘCIA DYDAKTYCZNE</t>
  </si>
  <si>
    <t>KSZTAŁCENIE PRAKTYCZNE</t>
  </si>
  <si>
    <t xml:space="preserve">LICZBA GODZIN </t>
  </si>
  <si>
    <t>Zajęcia praktyczne</t>
  </si>
  <si>
    <t>Liczebność</t>
  </si>
  <si>
    <t>OGÓŁEM</t>
  </si>
  <si>
    <t>SEMESTR II</t>
  </si>
  <si>
    <t>SEMESTR III</t>
  </si>
  <si>
    <t>PODSUMOWANIE SEMESTRU III</t>
  </si>
  <si>
    <t>PODSUMOWANIE SEMESTRU II</t>
  </si>
  <si>
    <t>Rok II</t>
  </si>
  <si>
    <t>Liczba egzaminów</t>
  </si>
  <si>
    <t>Liczba godzin</t>
  </si>
  <si>
    <t>Biochemia</t>
  </si>
  <si>
    <t>Bioetyka</t>
  </si>
  <si>
    <t>Demografia i epidemiologia</t>
  </si>
  <si>
    <t>Katedra i Zakład Zdrowia Publicznego</t>
  </si>
  <si>
    <t>Filozofia</t>
  </si>
  <si>
    <t>Genetyka</t>
  </si>
  <si>
    <t>Zakład Rehabilitacji i Fizjoterapii</t>
  </si>
  <si>
    <t>Psychologia ogólna</t>
  </si>
  <si>
    <t>Wychowanie fizyczne</t>
  </si>
  <si>
    <t>Studium Wychowania Fizycznego i Sportu</t>
  </si>
  <si>
    <t>Zarządzanie i marketing</t>
  </si>
  <si>
    <t>ZO</t>
  </si>
  <si>
    <t>Z</t>
  </si>
  <si>
    <t>Fizjoterapia ogólna</t>
  </si>
  <si>
    <t>Pierwsza pomoc</t>
  </si>
  <si>
    <t>E</t>
  </si>
  <si>
    <t>Farmakologia w fizjoterapii</t>
  </si>
  <si>
    <t>Zakład Farmakologii</t>
  </si>
  <si>
    <t>Zdrowie publiczne</t>
  </si>
  <si>
    <t>Żywienie człowieka</t>
  </si>
  <si>
    <t>Adaptowana aktywność fizyczna</t>
  </si>
  <si>
    <t>Anatomia rentgenowska</t>
  </si>
  <si>
    <t>Anatomia funkcjonalna</t>
  </si>
  <si>
    <t>Anatomia palpacyjna</t>
  </si>
  <si>
    <t>Język migowy</t>
  </si>
  <si>
    <t>Terapia zajęciowa</t>
  </si>
  <si>
    <t>SEMESTR IV</t>
  </si>
  <si>
    <t>PODSUMOWANIE SEMESTRU IV</t>
  </si>
  <si>
    <t>Patologia ogólna</t>
  </si>
  <si>
    <t>Kinezyterapia</t>
  </si>
  <si>
    <t>Kliniczne podstawy fizjoterapii w chirurgii</t>
  </si>
  <si>
    <t>Kliniczne podstawy fizjoterapii w kardiologii i kardiochirurgii</t>
  </si>
  <si>
    <t>Kliniczne podstawy fizjoterapii w neurologii i neurochirurgii</t>
  </si>
  <si>
    <t>Kliniczne podstawy fizjoterapii w pulmonologii</t>
  </si>
  <si>
    <t>Kliniczne podstawy fizjoterapii w reumatologii</t>
  </si>
  <si>
    <t>Fizjoprofilaktyka i promocja zdrowia</t>
  </si>
  <si>
    <t>Rehabilitacja społeczna i zawodowa</t>
  </si>
  <si>
    <t>Cały blok A stanowi:</t>
  </si>
  <si>
    <t>Cały blok B stanowi:</t>
  </si>
  <si>
    <t>SEMESTR V</t>
  </si>
  <si>
    <t>Rok III</t>
  </si>
  <si>
    <t>PODSUMOWANIE SEMESTRU V</t>
  </si>
  <si>
    <t>Badania czynnościowe</t>
  </si>
  <si>
    <t>Kliniczne podstawy fizjoterapii w geriatrii</t>
  </si>
  <si>
    <t>Kliniczne podstawy fizjoterapii w ginekologii i położnictwie</t>
  </si>
  <si>
    <t>Kliniczne podstawy fizjoterapii w psychiatrii</t>
  </si>
  <si>
    <t>Terapia manualna</t>
  </si>
  <si>
    <t>Symulacja medyczna w fizjoterapii</t>
  </si>
  <si>
    <t>Cały blok D stanowi:</t>
  </si>
  <si>
    <t>BLOK C</t>
  </si>
  <si>
    <t>BLOK D</t>
  </si>
  <si>
    <t>BLOK A</t>
  </si>
  <si>
    <t>BLOK B</t>
  </si>
  <si>
    <t>BLOK E</t>
  </si>
  <si>
    <t>BLOK F</t>
  </si>
  <si>
    <t>Cały blok E stanowi:</t>
  </si>
  <si>
    <t>Cały blok F stanowi:</t>
  </si>
  <si>
    <t>Fizjoterapia niemowląt</t>
  </si>
  <si>
    <t>Fizjoterapia w okresie ciąży i połogu</t>
  </si>
  <si>
    <t>Podstawy animaloterapii w rehabilitacji</t>
  </si>
  <si>
    <t>SEMESTR VI</t>
  </si>
  <si>
    <t>PODSUMOWANIE SEMESTRU VI</t>
  </si>
  <si>
    <t>Fizjoterapia zaburzeń chodu</t>
  </si>
  <si>
    <t>Rok IV</t>
  </si>
  <si>
    <t>SEMESTR VII</t>
  </si>
  <si>
    <t>PODSUMOWANIE SEMESTRU VII</t>
  </si>
  <si>
    <t>Statystyka w badaniach naukowych</t>
  </si>
  <si>
    <t>Fizjoterapia w medycynie estetycznej</t>
  </si>
  <si>
    <t>Podstawy treningu personalnego</t>
  </si>
  <si>
    <t>SEMESTR VIII</t>
  </si>
  <si>
    <t>PODSUMOWANIE SEMESTRU VIII</t>
  </si>
  <si>
    <t>Korekcja wad postawy</t>
  </si>
  <si>
    <t>SEMESTR IX</t>
  </si>
  <si>
    <t>Rok V</t>
  </si>
  <si>
    <t>PODSUMOWANIE SEMESTRU IX</t>
  </si>
  <si>
    <t>SEMESTR X</t>
  </si>
  <si>
    <t>PODSUMOWANIE SEMESTRU X</t>
  </si>
  <si>
    <t>Zajęcia dydaktyczne</t>
  </si>
  <si>
    <t>Kształcenie praktyczne</t>
  </si>
  <si>
    <t>Wykłady</t>
  </si>
  <si>
    <t>Praktyki</t>
  </si>
  <si>
    <t>Godziny</t>
  </si>
  <si>
    <t>Godziny ogółem</t>
  </si>
  <si>
    <t>ECTS ogółem</t>
  </si>
  <si>
    <t>Zakład Genetyki Nowotworów z Pracownią Cytogenetyczną Katedry Genetyki Medycznej</t>
  </si>
  <si>
    <t>Technologie informacyjne</t>
  </si>
  <si>
    <t>GRUPA A: BIOMEDYCZNE PODSTAWY FIZJOTERAPII</t>
  </si>
  <si>
    <t>PODSUMOWANIE GRUPY A</t>
  </si>
  <si>
    <t>GRUPA B: NAUKI OGÓLNE</t>
  </si>
  <si>
    <t>PODSUMOWANIE GRUPY B</t>
  </si>
  <si>
    <t>GRUPA C: PODSTAWY FIZJOTERAPII</t>
  </si>
  <si>
    <t>PODSUMOWANIE GRUPY C</t>
  </si>
  <si>
    <t>GRUPA D: FIZJOTERAPIA KLINICZNA</t>
  </si>
  <si>
    <t>PODSUMOWANIE GRUPY D</t>
  </si>
  <si>
    <t>GRUPA F: PRAKTYKI FIZJOTERAPEUTYCZNE</t>
  </si>
  <si>
    <t>PODSUMOWANIE GRUPY E</t>
  </si>
  <si>
    <t>PODSUMOWANIE GRUPY F</t>
  </si>
  <si>
    <t>GRUPA G: AUTORSKA OFERTA UCZELNI</t>
  </si>
  <si>
    <t>GRUPA G1: MODUŁY OBLIGATORYJNE</t>
  </si>
  <si>
    <t>PODSUMOWANIE GRUPY G1</t>
  </si>
  <si>
    <t>GRUPA G2: MODUŁY FAKULTATYWNE</t>
  </si>
  <si>
    <t>PODSUMOWANIE GRUPY G2</t>
  </si>
  <si>
    <t>Anatomia prawidłowa</t>
  </si>
  <si>
    <t>Biologia medyczna</t>
  </si>
  <si>
    <t>Fizjologia (ogólna, wysiłku fizycznego, bólu)</t>
  </si>
  <si>
    <t>- fizjologia ogólna</t>
  </si>
  <si>
    <t>- fizjologia wysiłku fizycznego</t>
  </si>
  <si>
    <t>- fizjologia bólu</t>
  </si>
  <si>
    <t>Diagnostyka fizjologiczna</t>
  </si>
  <si>
    <t>Socjologia (ogólna, niepełnosprawności)</t>
  </si>
  <si>
    <t>- socjologia ogólna</t>
  </si>
  <si>
    <t>- socjologia niepełnosprawności</t>
  </si>
  <si>
    <t>Pedagogika (ogólna, specjalna)</t>
  </si>
  <si>
    <t>Dydaktyka fizjoterapii</t>
  </si>
  <si>
    <t>Ekonomia i system ochrony zdrowia</t>
  </si>
  <si>
    <t>Historia fizjoterapii</t>
  </si>
  <si>
    <t>Kształcenie ruchowe i metodyka nauczania ruchu</t>
  </si>
  <si>
    <t>Zakład Medycyny Sportowej</t>
  </si>
  <si>
    <t>Podstawy pielęgnowania osób z niepełnosprawnościami</t>
  </si>
  <si>
    <t>Sport osób z niepełnosprawnościami</t>
  </si>
  <si>
    <t>Aktywna rehabilitacja osób z niepełnosprawnościami</t>
  </si>
  <si>
    <t>Biomechanika kliniczna</t>
  </si>
  <si>
    <t>Język obcy</t>
  </si>
  <si>
    <t>Studium Praktycznej Nauki Języków Obcych</t>
  </si>
  <si>
    <t xml:space="preserve">Masaż </t>
  </si>
  <si>
    <t>Kliniczne podstawy fizjoterapii w ortopedii i traumatologii</t>
  </si>
  <si>
    <t>Praktyka asystencka</t>
  </si>
  <si>
    <t>Kliniczne podstawy fizjoterapii w pediatrii</t>
  </si>
  <si>
    <t>Wakacyjna praktyka z kinezyterapii</t>
  </si>
  <si>
    <t>Kliniczne podstawy fizjoterapii w medycynie sportowej</t>
  </si>
  <si>
    <t>Kliniczne podstawy fizjoterapii w neurologii dziecięcej</t>
  </si>
  <si>
    <t>Kliniczne podstawy fizjoterapii w onkologii i medycynie paliatywnej</t>
  </si>
  <si>
    <t>Kliniczne podstawy fizjoterapii w intensywnej terapii</t>
  </si>
  <si>
    <t>Praktyka z fizjoterapii klinicznej, fizykoterapii i masażu</t>
  </si>
  <si>
    <t>Metody specjalne fizjoterapii (reedukacji posturalnej, reedukacji nerwowo-mięśniowej, neurorehabilitacji, terapii neurorozwojowej oraz terapii manualnej)</t>
  </si>
  <si>
    <t>- metody reedukacji posturalnej</t>
  </si>
  <si>
    <t>- metody reedukacji nerwowo-mięśniowej</t>
  </si>
  <si>
    <t>- metody neurorehabilitacji</t>
  </si>
  <si>
    <t>- metody terapii neurorozwojowej oraz terapii manualnej</t>
  </si>
  <si>
    <t>Psychologia kliniczna</t>
  </si>
  <si>
    <t>Komunikacja kliniczna</t>
  </si>
  <si>
    <t>Wyroby medyczne</t>
  </si>
  <si>
    <t>Wakacyjna praktyka profilowana – wybieralna</t>
  </si>
  <si>
    <t>Turystyka i rekreacja osób z niepełnosprawnościami</t>
  </si>
  <si>
    <t>Psychoterapia</t>
  </si>
  <si>
    <t>Podstawy prawa (własności intelektualnej, medycznego, cywilnego, pracy)</t>
  </si>
  <si>
    <t>- podstawy prawa własności intelektualnej</t>
  </si>
  <si>
    <t>- podstawy prawa medycznego</t>
  </si>
  <si>
    <t>- podstawy prawa cywilnego</t>
  </si>
  <si>
    <t>- podstawy prawa pracy</t>
  </si>
  <si>
    <t>Masaż tkanek głębokich</t>
  </si>
  <si>
    <t>Fizjoterapia w chorobach jamy ustnej i narządu żucia</t>
  </si>
  <si>
    <t>Przygotowanie do pracy dyplomowej i przygotowanie do egzaminu dyplomowego</t>
  </si>
  <si>
    <t>Praktyka z fizjoterapii klinicznej, fizykoterapii i masażu – praktyka semestralna</t>
  </si>
  <si>
    <t>GRUPA E: METODOLOGIA BADAŃ NAUKOWYCH</t>
  </si>
  <si>
    <t>Podstawy terapii wisceralnej</t>
  </si>
  <si>
    <t>Liczba egzminów</t>
  </si>
  <si>
    <t>GODZINY ogółem</t>
  </si>
  <si>
    <t>Godziny  ogółem</t>
  </si>
  <si>
    <r>
      <rPr>
        <sz val="10"/>
        <rFont val="Times New Roman"/>
        <family val="1"/>
        <charset val="238"/>
      </rPr>
      <t xml:space="preserve">Forma studiów: </t>
    </r>
    <r>
      <rPr>
        <b/>
        <sz val="10"/>
        <rFont val="Times New Roman"/>
        <family val="1"/>
        <charset val="238"/>
      </rPr>
      <t>STACJONARNE</t>
    </r>
  </si>
  <si>
    <r>
      <t xml:space="preserve">Czas trwania: </t>
    </r>
    <r>
      <rPr>
        <b/>
        <sz val="10"/>
        <rFont val="Times New Roman"/>
        <family val="1"/>
        <charset val="238"/>
      </rPr>
      <t>10 semestrów</t>
    </r>
  </si>
  <si>
    <t>Zakład Fizjoterapii Klinicznej</t>
  </si>
  <si>
    <t>Kompleksowa terapia obrzęku</t>
  </si>
  <si>
    <t>Diagnostyka funkcjonalna w dysfunkcjach układu ruchu**</t>
  </si>
  <si>
    <t>Diagnostyka funkcjonalna w chorobach wewnętrznych**</t>
  </si>
  <si>
    <t>Diagnostyka funkcjonalna w wieku rozwojowym**</t>
  </si>
  <si>
    <t>Fizjoterapia kliniczna w dysfunkcjach układu ruchu w medycynie sportowej*</t>
  </si>
  <si>
    <t>Fizjoterapia kliniczna w dysfunkcjach układu ruchu w reumatologii*</t>
  </si>
  <si>
    <t>Fizjoterapia w chorobach wewnętrznych w pulmonologii*</t>
  </si>
  <si>
    <t>Fizjoterapia w chorobach wewnętrznych w psychiatrii*</t>
  </si>
  <si>
    <t>Fizjoterapia kliniczna w dysfunkcjach układu ruchu w neurologii i neurochirurgii*</t>
  </si>
  <si>
    <t>Fizjoterapia w chorobach wewnętrznych w kardiologii i kardiochirurgii*</t>
  </si>
  <si>
    <t>Fizjoterapia w chorobach wewnętrznych w chirurgii*</t>
  </si>
  <si>
    <t>Planowanie fizjoterapii w dysfunkcjach układu ruchu**</t>
  </si>
  <si>
    <t>Planowanie fizjoterapii w wieku rozwojowym**</t>
  </si>
  <si>
    <t>Planowanie fizjoterapii w chorobach wewnętrznych**</t>
  </si>
  <si>
    <t>Fizjoterapia kliniczna w dysfunkcjach układu ruchu w ortopedii i traumatologii*</t>
  </si>
  <si>
    <t>Fizjoterapia kliniczna w dysfunkcjach układu ruchu w wieku rozwojowym*</t>
  </si>
  <si>
    <t>Fizjoterapia w chorobach wewnętrznych w pediatrii*</t>
  </si>
  <si>
    <t>Fizjoterapia w chorobach wewnętrznych w geriatrii*</t>
  </si>
  <si>
    <t>Fizjoterapia w chorobach wewnętrznych w onkologii i medycynie paliatywnej*</t>
  </si>
  <si>
    <t>Fizjoterapia w chorobach wewnętrznych w ginekologii i położnictwie*</t>
  </si>
  <si>
    <t>*Zajęcia kształtujące umiejętności praktyczne z zakresu fizjoterapii klinicznej w dysfunkcjach układu ruchu oraz fizjoterapii w chorobach wewnętrznych są realizowane w podmiotach wykonujących działalność leczniczą, w warunkach właściwych dla danego zakresu działalności, w sposób umożliwiający wykonywanie czynności praktycznych przez studentów. Dz.U. 2019 poz. 1573 Zał. nr 7. Punkt 5.6.</t>
  </si>
  <si>
    <t>**Zajęcia kształtujące umiejętności praktyczne z zakresu diagnostyki funkcjonalnej i planowania fizjoterapii są realizowane w podmiotach wykonujących działalność leczniczą z udziałem pacjentów (co najmniej połowa wymiaru zajęć) i w uczelni. Dz.U. 2019 poz. 1573 Zał. nr 7. Punkt 5.7.</t>
  </si>
  <si>
    <t xml:space="preserve"> </t>
  </si>
  <si>
    <t>BHP</t>
  </si>
  <si>
    <t>*godziny z przedmiotu BHP nie są wliczane do puli godzin wg standardu kształcenia</t>
  </si>
  <si>
    <t>4*</t>
  </si>
  <si>
    <t xml:space="preserve">Zakład Promocji Zdrowia </t>
  </si>
  <si>
    <t>Zakład Edukacji Zdrowotnej</t>
  </si>
  <si>
    <t>Zakład Opieki Holistycznej i Zarządzania w Pielęgniarstwie</t>
  </si>
  <si>
    <t>Zakład Rehabilitacji i Fizjoterapii Dziecięcej</t>
  </si>
  <si>
    <t>Klinika Ginekologii i Endokrynologii Ginekologicznej</t>
  </si>
  <si>
    <t>Rok akademicki 2026-2027</t>
  </si>
  <si>
    <t>Fizjoterapia w dysfunkcjach dna miednicy</t>
  </si>
  <si>
    <t>Zakład Położnictwa i Ginekologii</t>
  </si>
  <si>
    <t>ŁĄCZNA LICZBA GODZIN w roku 2026-27</t>
  </si>
  <si>
    <t>ŁĄCZNA LICZBA ECTS w roku 2026-27</t>
  </si>
  <si>
    <t>Zakład Edukacji Dietetycznej i Żywieniowej</t>
  </si>
  <si>
    <t>Samodzielna Pracownia Biologii Medycznej</t>
  </si>
  <si>
    <t>Zakład Informatyki i Statystyki Medycznej z Pracownią E-Zdrowia</t>
  </si>
  <si>
    <t>Zakład Interny i Pielęgniarstwa Internistycznego</t>
  </si>
  <si>
    <t>Zakład Chirurgii i Pielęgniarstwa Chirurgicznego</t>
  </si>
  <si>
    <t>Techniki relaksacyjne i autoterapia</t>
  </si>
  <si>
    <t>Terapia w środowisku wodnym</t>
  </si>
  <si>
    <t>Rok akademicki 2027-2028</t>
  </si>
  <si>
    <t>Fizjoterapia w otyłości</t>
  </si>
  <si>
    <t>Studium Wychowania Fizycznego i Sportu - ZAJĘCIA NA PŁYWALNI</t>
  </si>
  <si>
    <t>ŁĄCZNA LICZBA GODZIN w roku 2027-28</t>
  </si>
  <si>
    <t>ŁĄCZNA LICZBA ECTS w roku 2027-28</t>
  </si>
  <si>
    <t>Fakultet interprofesjonalny - Radzenie sobie ze stresem</t>
  </si>
  <si>
    <t>Zakład Histologii, Embriologii i Cytofizjologii</t>
  </si>
  <si>
    <t>Zakład Chemii Medycznej</t>
  </si>
  <si>
    <t>Zakład Fizjologii Człowieka</t>
  </si>
  <si>
    <t>Zakład Biofizyki</t>
  </si>
  <si>
    <t>Samodzielna Pracownia Medycznych Czynności Ratunkowych i Ratownictwa Specjalistycznego</t>
  </si>
  <si>
    <t>Zakład Psychologii</t>
  </si>
  <si>
    <t>Zakład Nauk Humanistycznych i Medycyny Społecznej</t>
  </si>
  <si>
    <t>Zakład Higieny i Epidemiologii</t>
  </si>
  <si>
    <t>Zakłąd Psychologii</t>
  </si>
  <si>
    <t>Zakład Psychiatrii i  Pielęgniarstwa Psychiatrycznego</t>
  </si>
  <si>
    <t>Rok akademicki 2028-2029</t>
  </si>
  <si>
    <t>ŁĄCZNA LICZBA GODZIN w roku 2028-29</t>
  </si>
  <si>
    <t>ŁĄCZNA LICZBA ECTS w roku 2028-29</t>
  </si>
  <si>
    <t>Terapia tkanek miękkich</t>
  </si>
  <si>
    <t>Pracownia Prawa Medycznego i Farmaceutycznego</t>
  </si>
  <si>
    <t>Zakład Promocji Zdrowia</t>
  </si>
  <si>
    <t>Zakład Anatomii Prawidłowej, Klinicznej i Obrazowej</t>
  </si>
  <si>
    <t xml:space="preserve"> - Pedagogika ogólna</t>
  </si>
  <si>
    <t>Pedagogika specjalna</t>
  </si>
  <si>
    <t>Kinezjologia (zajęcia realizowane w formie zdalnej: e-wykład i e-semianarium)</t>
  </si>
  <si>
    <t>Rok akademicki 2029-2030</t>
  </si>
  <si>
    <t>ŁĄCZNA LICZBA GODZIN w roku 2029-30</t>
  </si>
  <si>
    <t>ŁĄCZNA LICZBA ECTS w roku 2029-30</t>
  </si>
  <si>
    <t xml:space="preserve">PODSUMOWANIE GRUPY C </t>
  </si>
  <si>
    <t>POSUMOWANIE GRUPY G1</t>
  </si>
  <si>
    <t>Kierunek Fizjoterapia</t>
  </si>
  <si>
    <t>PODSUMOWWANIE GRUPY F</t>
  </si>
  <si>
    <t xml:space="preserve">Cały blok C stanowi: </t>
  </si>
  <si>
    <t>rok I</t>
  </si>
  <si>
    <t>rok II</t>
  </si>
  <si>
    <t>rok III</t>
  </si>
  <si>
    <t>rok IV</t>
  </si>
  <si>
    <t>rok V</t>
  </si>
  <si>
    <t>PLAN STUDIÓW 2026-2031</t>
  </si>
  <si>
    <t>Rok akademicki 2030-2031</t>
  </si>
  <si>
    <t>PODSUMOWANIE PLANU STUDIÓW 2026-2031</t>
  </si>
  <si>
    <t>Podstawy metodologii badań naukowych</t>
  </si>
  <si>
    <t>Biomechanika stosowana i ergonomia</t>
  </si>
  <si>
    <t>Biofizyka</t>
  </si>
  <si>
    <t>Metodologia badań naukowych</t>
  </si>
  <si>
    <t>Prezentacja badań naukowych</t>
  </si>
  <si>
    <t>ECTS - plan studiów 2026-2031</t>
  </si>
  <si>
    <t>Wskaźnik procentowy 2026-2031</t>
  </si>
  <si>
    <t>Liczba godzin - praktyczne przygotowanie do zawodu 2026-2031</t>
  </si>
  <si>
    <t>Liczba ECTS - praktyczne przygotowanie do zawodu 2026-2031</t>
  </si>
  <si>
    <t>ŁĄCZNA LICZBA GODZIN w cyklu 2026-31</t>
  </si>
  <si>
    <t>ŁĄCZNA LICZBA ECTS w cyklu 2026-31</t>
  </si>
  <si>
    <t>cykl 2026 - 2031</t>
  </si>
  <si>
    <t>ŁĄCZNA LICZBA GODZIN w roku 2030-31</t>
  </si>
  <si>
    <t>ŁĄCZNA LICZBA ECTS w roku 2030-31</t>
  </si>
  <si>
    <t>balneoklimatologia / OS*</t>
  </si>
  <si>
    <t>odnowa biologiczna / OS*</t>
  </si>
  <si>
    <t>Seksuologia i prokreacja osób z niepełnosprawnościami</t>
  </si>
  <si>
    <t>Evidence based physiotherapy</t>
  </si>
  <si>
    <t>Diagnostyka USG narządu ruchu</t>
  </si>
  <si>
    <t>Medycyna fizykalna - Fizykoterapia</t>
  </si>
  <si>
    <t>Medycyna fizykalna - Balneoklimatologia i odnowa biologiczna / OS*</t>
  </si>
  <si>
    <t>Medycyna fizykalna - Balneoklimatologia i odnowa biologiczn / OS*</t>
  </si>
  <si>
    <t>Klinika Rehabilitacji</t>
  </si>
  <si>
    <t>Klinika Ortopedii i Traumatologii</t>
  </si>
  <si>
    <t>Klinika Reumatologii i Układowych Chorób Tkanki Łącznej</t>
  </si>
  <si>
    <t>Klinika Kardiologii</t>
  </si>
  <si>
    <t>Zakład Rehabilitacji Narządu Żucia</t>
  </si>
  <si>
    <t>Klinika Kaardiochirurgii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</si>
</sst>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Arial CE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C0000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7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6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10" borderId="2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8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19" borderId="1" xfId="0" applyFont="1" applyFill="1" applyBorder="1"/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9" borderId="6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/>
    <xf numFmtId="0" fontId="1" fillId="0" borderId="4" xfId="0" applyFont="1" applyBorder="1"/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12" borderId="2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7" borderId="3" xfId="0" applyFont="1" applyFill="1" applyBorder="1" applyAlignment="1">
      <alignment horizontal="center" vertical="center" textRotation="90" wrapText="1"/>
    </xf>
    <xf numFmtId="0" fontId="2" fillId="21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7" borderId="1" xfId="0" applyFont="1" applyFill="1" applyBorder="1" applyAlignment="1">
      <alignment horizontal="center" vertical="center" textRotation="90" wrapText="1"/>
    </xf>
    <xf numFmtId="0" fontId="2" fillId="21" borderId="2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2" fillId="1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1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7" borderId="2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left"/>
    </xf>
    <xf numFmtId="0" fontId="2" fillId="15" borderId="6" xfId="0" applyFont="1" applyFill="1" applyBorder="1" applyAlignment="1">
      <alignment horizontal="left" vertical="center"/>
    </xf>
    <xf numFmtId="0" fontId="2" fillId="15" borderId="7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1" fillId="1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5" fillId="0" borderId="0" xfId="0" applyFont="1"/>
    <xf numFmtId="164" fontId="2" fillId="12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1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21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9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15" borderId="5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/>
    </xf>
    <xf numFmtId="0" fontId="2" fillId="14" borderId="2" xfId="0" applyFont="1" applyFill="1" applyBorder="1" applyAlignment="1">
      <alignment horizontal="center" vertical="center"/>
    </xf>
    <xf numFmtId="0" fontId="9" fillId="21" borderId="7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1" borderId="1" xfId="0" applyFont="1" applyFill="1" applyBorder="1" applyAlignment="1">
      <alignment horizontal="center" vertical="center"/>
    </xf>
    <xf numFmtId="0" fontId="9" fillId="21" borderId="3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/>
    </xf>
    <xf numFmtId="0" fontId="10" fillId="21" borderId="1" xfId="0" applyFont="1" applyFill="1" applyBorder="1"/>
    <xf numFmtId="0" fontId="10" fillId="0" borderId="1" xfId="0" applyFont="1" applyBorder="1"/>
    <xf numFmtId="0" fontId="10" fillId="7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21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right" vertical="center"/>
    </xf>
    <xf numFmtId="0" fontId="2" fillId="14" borderId="7" xfId="0" applyFont="1" applyFill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/>
    </xf>
    <xf numFmtId="0" fontId="2" fillId="13" borderId="13" xfId="0" applyFont="1" applyFill="1" applyBorder="1" applyAlignment="1">
      <alignment horizontal="center" vertical="center"/>
    </xf>
    <xf numFmtId="0" fontId="2" fillId="13" borderId="15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7" borderId="6" xfId="0" applyFont="1" applyFill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0" fontId="2" fillId="18" borderId="6" xfId="0" applyFont="1" applyFill="1" applyBorder="1" applyAlignment="1">
      <alignment horizontal="center" vertical="center"/>
    </xf>
    <xf numFmtId="0" fontId="2" fillId="18" borderId="7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right"/>
    </xf>
    <xf numFmtId="0" fontId="2" fillId="19" borderId="5" xfId="0" applyFont="1" applyFill="1" applyBorder="1" applyAlignment="1">
      <alignment horizontal="center" vertical="center"/>
    </xf>
    <xf numFmtId="0" fontId="2" fillId="19" borderId="6" xfId="0" applyFont="1" applyFill="1" applyBorder="1" applyAlignment="1">
      <alignment horizontal="center" vertical="center"/>
    </xf>
    <xf numFmtId="0" fontId="2" fillId="19" borderId="7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22" borderId="5" xfId="0" applyFont="1" applyFill="1" applyBorder="1" applyAlignment="1">
      <alignment horizontal="center" vertical="center" wrapText="1"/>
    </xf>
    <xf numFmtId="0" fontId="2" fillId="22" borderId="6" xfId="0" applyFont="1" applyFill="1" applyBorder="1" applyAlignment="1">
      <alignment horizontal="center" vertical="center" wrapText="1"/>
    </xf>
    <xf numFmtId="0" fontId="2" fillId="22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4" borderId="5" xfId="0" applyFont="1" applyFill="1" applyBorder="1" applyAlignment="1">
      <alignment horizontal="center" vertical="center" wrapText="1"/>
    </xf>
    <xf numFmtId="0" fontId="2" fillId="24" borderId="6" xfId="0" applyFont="1" applyFill="1" applyBorder="1" applyAlignment="1">
      <alignment horizontal="center" vertical="center" wrapText="1"/>
    </xf>
    <xf numFmtId="0" fontId="2" fillId="24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3" borderId="5" xfId="0" applyFont="1" applyFill="1" applyBorder="1" applyAlignment="1">
      <alignment horizontal="center" vertical="center" wrapText="1"/>
    </xf>
    <xf numFmtId="0" fontId="2" fillId="23" borderId="6" xfId="0" applyFont="1" applyFill="1" applyBorder="1" applyAlignment="1">
      <alignment horizontal="center" vertical="center" wrapText="1"/>
    </xf>
    <xf numFmtId="0" fontId="2" fillId="23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 wrapText="1"/>
    </xf>
    <xf numFmtId="0" fontId="2" fillId="23" borderId="8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21" borderId="3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1" borderId="1" xfId="0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1" fillId="7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textRotation="90" wrapText="1"/>
    </xf>
    <xf numFmtId="0" fontId="2" fillId="14" borderId="5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left"/>
    </xf>
    <xf numFmtId="0" fontId="2" fillId="9" borderId="6" xfId="0" applyFont="1" applyFill="1" applyBorder="1" applyAlignment="1">
      <alignment horizontal="left"/>
    </xf>
    <xf numFmtId="0" fontId="2" fillId="9" borderId="5" xfId="0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21" borderId="3" xfId="0" applyFont="1" applyFill="1" applyBorder="1" applyAlignment="1">
      <alignment horizontal="center" vertical="center"/>
    </xf>
    <xf numFmtId="0" fontId="9" fillId="21" borderId="4" xfId="0" applyFont="1" applyFill="1" applyBorder="1" applyAlignment="1">
      <alignment horizontal="center" vertical="center"/>
    </xf>
    <xf numFmtId="0" fontId="9" fillId="21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right" vertical="center"/>
    </xf>
    <xf numFmtId="0" fontId="2" fillId="14" borderId="15" xfId="0" applyFont="1" applyFill="1" applyBorder="1" applyAlignment="1">
      <alignment horizontal="right" vertical="center"/>
    </xf>
    <xf numFmtId="0" fontId="10" fillId="0" borderId="6" xfId="0" applyFont="1" applyBorder="1"/>
    <xf numFmtId="0" fontId="10" fillId="0" borderId="7" xfId="0" applyFont="1" applyBorder="1"/>
    <xf numFmtId="0" fontId="1" fillId="0" borderId="1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/>
    </xf>
    <xf numFmtId="0" fontId="2" fillId="15" borderId="5" xfId="0" applyFont="1" applyFill="1" applyBorder="1" applyAlignment="1">
      <alignment horizontal="left" vertical="center"/>
    </xf>
    <xf numFmtId="0" fontId="2" fillId="15" borderId="6" xfId="0" applyFont="1" applyFill="1" applyBorder="1" applyAlignment="1">
      <alignment horizontal="left" vertical="center"/>
    </xf>
    <xf numFmtId="0" fontId="2" fillId="15" borderId="7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2" fillId="24" borderId="1" xfId="0" applyFont="1" applyFill="1" applyBorder="1" applyAlignment="1">
      <alignment horizontal="center" vertical="center" wrapText="1"/>
    </xf>
    <xf numFmtId="0" fontId="2" fillId="20" borderId="5" xfId="0" applyFont="1" applyFill="1" applyBorder="1" applyAlignment="1">
      <alignment horizontal="center" vertical="center" wrapText="1"/>
    </xf>
    <xf numFmtId="0" fontId="2" fillId="20" borderId="6" xfId="0" applyFont="1" applyFill="1" applyBorder="1" applyAlignment="1">
      <alignment horizontal="center" vertical="center" wrapText="1"/>
    </xf>
    <xf numFmtId="0" fontId="2" fillId="20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1" borderId="6" xfId="0" applyFont="1" applyFill="1" applyBorder="1" applyAlignment="1">
      <alignment horizontal="center" vertical="center"/>
    </xf>
    <xf numFmtId="0" fontId="2" fillId="21" borderId="7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00FF00"/>
      <color rgb="FFFFFFCC"/>
      <color rgb="FFCCFFFF"/>
      <color rgb="FFCC99FF"/>
      <color rgb="FFFFFF66"/>
      <color rgb="FF66FFCC"/>
      <color rgb="FFFF7C80"/>
      <color rgb="FF99FFCC"/>
      <color rgb="FF99CC0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184923</xdr:colOff>
      <xdr:row>169</xdr:row>
      <xdr:rowOff>24253</xdr:rowOff>
    </xdr:from>
    <xdr:to>
      <xdr:col>2</xdr:col>
      <xdr:colOff>185283</xdr:colOff>
      <xdr:row>169</xdr:row>
      <xdr:rowOff>24613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Pismo odręczne 1">
              <a:extLst>
                <a:ext uri="{FF2B5EF4-FFF2-40B4-BE49-F238E27FC236}">
                  <a16:creationId xmlns:a16="http://schemas.microsoft.com/office/drawing/2014/main" xmlns="" id="{E38A448C-5B4B-1F33-2FC3-9313609DC9B5}"/>
                </a:ext>
              </a:extLst>
            </xdr14:cNvPr>
            <xdr14:cNvContentPartPr/>
          </xdr14:nvContentPartPr>
          <xdr14:nvPr macro=""/>
          <xdr14:xfrm>
            <a:off x="5603040" y="34908019"/>
            <a:ext cx="360" cy="360"/>
          </xdr14:xfrm>
        </xdr:contentPart>
      </mc:Choice>
      <mc:Fallback xmlns="">
        <xdr:pic>
          <xdr:nvPicPr>
            <xdr:cNvPr id="2" name="Pismo odręczne 1">
              <a:extLst>
                <a:ext uri="{FF2B5EF4-FFF2-40B4-BE49-F238E27FC236}">
                  <a16:creationId xmlns:a16="http://schemas.microsoft.com/office/drawing/2014/main" id="{E38A448C-5B4B-1F33-2FC3-9313609DC9B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596920" y="34901899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172618</xdr:colOff>
      <xdr:row>169</xdr:row>
      <xdr:rowOff>24253</xdr:rowOff>
    </xdr:from>
    <xdr:to>
      <xdr:col>3</xdr:col>
      <xdr:colOff>172978</xdr:colOff>
      <xdr:row>169</xdr:row>
      <xdr:rowOff>24613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Pismo odręczne 2">
              <a:extLst>
                <a:ext uri="{FF2B5EF4-FFF2-40B4-BE49-F238E27FC236}">
                  <a16:creationId xmlns:a16="http://schemas.microsoft.com/office/drawing/2014/main" xmlns="" id="{9C6968E6-3BCB-C2E5-A34D-309BE16A2577}"/>
                </a:ext>
              </a:extLst>
            </xdr14:cNvPr>
            <xdr14:cNvContentPartPr/>
          </xdr14:nvContentPartPr>
          <xdr14:nvPr macro=""/>
          <xdr14:xfrm>
            <a:off x="6110280" y="34908019"/>
            <a:ext cx="360" cy="360"/>
          </xdr14:xfrm>
        </xdr:contentPart>
      </mc:Choice>
      <mc:Fallback xmlns="">
        <xdr:pic>
          <xdr:nvPicPr>
            <xdr:cNvPr id="3" name="Pismo odręczne 2">
              <a:extLst>
                <a:ext uri="{FF2B5EF4-FFF2-40B4-BE49-F238E27FC236}">
                  <a16:creationId xmlns:a16="http://schemas.microsoft.com/office/drawing/2014/main" id="{9C6968E6-3BCB-C2E5-A34D-309BE16A257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104160" y="34901899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172618</xdr:colOff>
      <xdr:row>170</xdr:row>
      <xdr:rowOff>24253</xdr:rowOff>
    </xdr:from>
    <xdr:ext cx="360" cy="36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Pismo odręczne 5">
              <a:extLst>
                <a:ext uri="{FF2B5EF4-FFF2-40B4-BE49-F238E27FC236}">
                  <a16:creationId xmlns:a16="http://schemas.microsoft.com/office/drawing/2014/main" xmlns="" id="{52F344FD-FA3B-4706-B27E-4A781AE97DF5}"/>
                </a:ext>
              </a:extLst>
            </xdr14:cNvPr>
            <xdr14:cNvContentPartPr/>
          </xdr14:nvContentPartPr>
          <xdr14:nvPr macro=""/>
          <xdr14:xfrm>
            <a:off x="6110280" y="34908019"/>
            <a:ext cx="360" cy="360"/>
          </xdr14:xfrm>
        </xdr:contentPart>
      </mc:Choice>
      <mc:Fallback xmlns="">
        <xdr:pic>
          <xdr:nvPicPr>
            <xdr:cNvPr id="6" name="Pismo odręczne 5">
              <a:extLst>
                <a:ext uri="{FF2B5EF4-FFF2-40B4-BE49-F238E27FC236}">
                  <a16:creationId xmlns:a16="http://schemas.microsoft.com/office/drawing/2014/main" id="{52F344FD-FA3B-4706-B27E-4A781AE97DF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104160" y="34901899"/>
              <a:ext cx="12600" cy="126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09T14:14:44.79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09T14:14:45.596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1-09T14:18:57.24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55"/>
  <sheetViews>
    <sheetView tabSelected="1" topLeftCell="A175" zoomScale="109" zoomScaleNormal="77" zoomScaleSheetLayoutView="90" zoomScalePageLayoutView="26" workbookViewId="0">
      <selection activeCell="Q185" sqref="Q185"/>
    </sheetView>
  </sheetViews>
  <sheetFormatPr defaultColWidth="9.140625" defaultRowHeight="12.75" x14ac:dyDescent="0.2"/>
  <cols>
    <col min="1" max="1" width="44.42578125" style="2" customWidth="1"/>
    <col min="2" max="2" width="37" style="2" customWidth="1"/>
    <col min="3" max="4" width="7.7109375" style="2" customWidth="1"/>
    <col min="5" max="6" width="8" style="2" customWidth="1"/>
    <col min="7" max="7" width="8.42578125" style="2" customWidth="1"/>
    <col min="8" max="9" width="7.7109375" style="2" customWidth="1"/>
    <col min="10" max="12" width="8.140625" style="2" customWidth="1"/>
    <col min="13" max="24" width="7.7109375" style="2" customWidth="1"/>
    <col min="25" max="16384" width="9.140625" style="2"/>
  </cols>
  <sheetData>
    <row r="1" spans="1:24" x14ac:dyDescent="0.2">
      <c r="A1" s="29"/>
      <c r="B1" s="133" t="s">
        <v>271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 t="s">
        <v>186</v>
      </c>
      <c r="O1" s="133"/>
      <c r="P1" s="133"/>
      <c r="Q1" s="133"/>
      <c r="R1" s="133"/>
      <c r="S1" s="133"/>
      <c r="T1" s="133"/>
      <c r="U1" s="133"/>
      <c r="V1" s="133"/>
    </row>
    <row r="2" spans="1:24" ht="12.75" customHeight="1" x14ac:dyDescent="0.2">
      <c r="A2" s="29" t="s">
        <v>12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2" t="s">
        <v>187</v>
      </c>
      <c r="O2" s="132"/>
      <c r="P2" s="132"/>
      <c r="Q2" s="132"/>
      <c r="R2" s="132"/>
      <c r="S2" s="132"/>
      <c r="T2" s="132"/>
      <c r="U2" s="132"/>
      <c r="V2" s="132"/>
      <c r="W2" s="42"/>
      <c r="X2" s="42"/>
    </row>
    <row r="3" spans="1:24" x14ac:dyDescent="0.2">
      <c r="A3" s="29" t="s">
        <v>11</v>
      </c>
      <c r="B3" s="133" t="s">
        <v>0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43"/>
      <c r="O3" s="43"/>
      <c r="P3" s="43"/>
      <c r="Q3" s="43"/>
      <c r="R3" s="43"/>
      <c r="S3" s="43"/>
      <c r="T3" s="43"/>
      <c r="U3" s="43"/>
      <c r="V3" s="43"/>
      <c r="W3" s="42"/>
      <c r="X3" s="42"/>
    </row>
    <row r="4" spans="1:24" ht="14.25" customHeight="1" x14ac:dyDescent="0.2">
      <c r="A4" s="29" t="s">
        <v>263</v>
      </c>
      <c r="B4" s="133" t="s">
        <v>220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43"/>
      <c r="O4" s="43"/>
      <c r="P4" s="43"/>
      <c r="Q4" s="43"/>
      <c r="R4" s="43"/>
      <c r="S4" s="43"/>
      <c r="T4" s="43"/>
      <c r="U4" s="43"/>
      <c r="V4" s="43"/>
      <c r="W4" s="42"/>
      <c r="X4" s="42"/>
    </row>
    <row r="5" spans="1:24" ht="14.25" customHeight="1" x14ac:dyDescent="0.2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3"/>
      <c r="O5" s="43"/>
      <c r="P5" s="43"/>
      <c r="Q5" s="43"/>
      <c r="R5" s="43"/>
      <c r="S5" s="43"/>
      <c r="T5" s="43"/>
      <c r="U5" s="43"/>
      <c r="V5" s="43"/>
      <c r="W5" s="42"/>
      <c r="X5" s="42"/>
    </row>
    <row r="6" spans="1:24" ht="12.75" customHeight="1" x14ac:dyDescent="0.2">
      <c r="A6" s="134" t="s">
        <v>1</v>
      </c>
      <c r="B6" s="134" t="s">
        <v>2</v>
      </c>
      <c r="C6" s="199" t="s">
        <v>19</v>
      </c>
      <c r="D6" s="200"/>
      <c r="E6" s="200"/>
      <c r="F6" s="200" t="s">
        <v>13</v>
      </c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19"/>
      <c r="W6" s="45"/>
      <c r="X6" s="45"/>
    </row>
    <row r="7" spans="1:24" ht="25.5" customHeight="1" x14ac:dyDescent="0.2">
      <c r="A7" s="135"/>
      <c r="B7" s="135"/>
      <c r="C7" s="208" t="s">
        <v>8</v>
      </c>
      <c r="D7" s="225" t="s">
        <v>3</v>
      </c>
      <c r="E7" s="217" t="s">
        <v>4</v>
      </c>
      <c r="F7" s="184" t="s">
        <v>14</v>
      </c>
      <c r="G7" s="175"/>
      <c r="H7" s="175"/>
      <c r="I7" s="175"/>
      <c r="J7" s="175"/>
      <c r="K7" s="175"/>
      <c r="L7" s="175"/>
      <c r="M7" s="175"/>
      <c r="N7" s="175"/>
      <c r="O7" s="175" t="s">
        <v>15</v>
      </c>
      <c r="P7" s="175"/>
      <c r="Q7" s="175"/>
      <c r="R7" s="175"/>
      <c r="S7" s="175"/>
      <c r="T7" s="175"/>
      <c r="U7" s="175"/>
      <c r="V7" s="176"/>
      <c r="W7" s="46"/>
      <c r="X7" s="46"/>
    </row>
    <row r="8" spans="1:24" ht="30.75" customHeight="1" x14ac:dyDescent="0.2">
      <c r="A8" s="135"/>
      <c r="B8" s="135"/>
      <c r="C8" s="208"/>
      <c r="D8" s="225"/>
      <c r="E8" s="217"/>
      <c r="F8" s="230" t="s">
        <v>106</v>
      </c>
      <c r="G8" s="230"/>
      <c r="H8" s="230"/>
      <c r="I8" s="172" t="s">
        <v>6</v>
      </c>
      <c r="J8" s="173"/>
      <c r="K8" s="174"/>
      <c r="L8" s="230" t="s">
        <v>7</v>
      </c>
      <c r="M8" s="230"/>
      <c r="N8" s="230"/>
      <c r="O8" s="172" t="s">
        <v>6</v>
      </c>
      <c r="P8" s="173"/>
      <c r="Q8" s="174"/>
      <c r="R8" s="172" t="s">
        <v>17</v>
      </c>
      <c r="S8" s="173"/>
      <c r="T8" s="174"/>
      <c r="U8" s="172" t="s">
        <v>10</v>
      </c>
      <c r="V8" s="174"/>
      <c r="W8" s="46"/>
      <c r="X8" s="46"/>
    </row>
    <row r="9" spans="1:24" ht="64.5" customHeight="1" x14ac:dyDescent="0.2">
      <c r="A9" s="136"/>
      <c r="B9" s="136"/>
      <c r="C9" s="208"/>
      <c r="D9" s="225"/>
      <c r="E9" s="217"/>
      <c r="F9" s="47" t="s">
        <v>3</v>
      </c>
      <c r="G9" s="48" t="s">
        <v>8</v>
      </c>
      <c r="H9" s="49" t="s">
        <v>18</v>
      </c>
      <c r="I9" s="50" t="s">
        <v>3</v>
      </c>
      <c r="J9" s="48" t="s">
        <v>8</v>
      </c>
      <c r="K9" s="49" t="s">
        <v>18</v>
      </c>
      <c r="L9" s="47" t="s">
        <v>3</v>
      </c>
      <c r="M9" s="48" t="s">
        <v>8</v>
      </c>
      <c r="N9" s="49" t="s">
        <v>18</v>
      </c>
      <c r="O9" s="50" t="s">
        <v>3</v>
      </c>
      <c r="P9" s="48" t="s">
        <v>8</v>
      </c>
      <c r="Q9" s="49" t="s">
        <v>18</v>
      </c>
      <c r="R9" s="47" t="s">
        <v>3</v>
      </c>
      <c r="S9" s="51" t="s">
        <v>8</v>
      </c>
      <c r="T9" s="49" t="s">
        <v>18</v>
      </c>
      <c r="U9" s="47" t="s">
        <v>3</v>
      </c>
      <c r="V9" s="48" t="s">
        <v>8</v>
      </c>
      <c r="W9" s="52"/>
      <c r="X9" s="52"/>
    </row>
    <row r="10" spans="1:24" x14ac:dyDescent="0.2">
      <c r="A10" s="231" t="s">
        <v>113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44"/>
    </row>
    <row r="11" spans="1:24" ht="25.5" x14ac:dyDescent="0.2">
      <c r="A11" s="20" t="s">
        <v>129</v>
      </c>
      <c r="B11" s="53" t="s">
        <v>254</v>
      </c>
      <c r="C11" s="24">
        <f>SUM(G11,J11,M11,P11,S11,V11)</f>
        <v>45</v>
      </c>
      <c r="D11" s="22">
        <f>SUM(F11,I11,L11,O11,R11,U11)</f>
        <v>3</v>
      </c>
      <c r="E11" s="23" t="s">
        <v>42</v>
      </c>
      <c r="F11" s="22">
        <v>1</v>
      </c>
      <c r="G11" s="24">
        <v>20</v>
      </c>
      <c r="H11" s="23">
        <v>300</v>
      </c>
      <c r="I11" s="22"/>
      <c r="J11" s="24"/>
      <c r="K11" s="23"/>
      <c r="L11" s="22">
        <v>2</v>
      </c>
      <c r="M11" s="24">
        <v>25</v>
      </c>
      <c r="N11" s="23">
        <v>25</v>
      </c>
      <c r="O11" s="22"/>
      <c r="P11" s="24"/>
      <c r="Q11" s="23"/>
      <c r="R11" s="22"/>
      <c r="S11" s="24"/>
      <c r="T11" s="54"/>
      <c r="U11" s="22"/>
      <c r="V11" s="24"/>
      <c r="W11" s="4"/>
      <c r="X11" s="4"/>
    </row>
    <row r="12" spans="1:24" ht="15.75" x14ac:dyDescent="0.2">
      <c r="A12" s="20" t="s">
        <v>130</v>
      </c>
      <c r="B12" s="53" t="s">
        <v>238</v>
      </c>
      <c r="C12" s="24">
        <f>SUM(G12,J12,M12,P12,S12,V12)</f>
        <v>15</v>
      </c>
      <c r="D12" s="22">
        <f>SUM(F12,I12,L12,O12,R12,U12)</f>
        <v>1</v>
      </c>
      <c r="E12" s="23" t="s">
        <v>38</v>
      </c>
      <c r="F12" s="22">
        <v>0.5</v>
      </c>
      <c r="G12" s="24">
        <v>5</v>
      </c>
      <c r="H12" s="23">
        <v>300</v>
      </c>
      <c r="I12" s="22"/>
      <c r="J12" s="24"/>
      <c r="K12" s="23"/>
      <c r="L12" s="22">
        <v>0.5</v>
      </c>
      <c r="M12" s="24">
        <v>10</v>
      </c>
      <c r="N12" s="23">
        <v>25</v>
      </c>
      <c r="O12" s="22"/>
      <c r="P12" s="24"/>
      <c r="Q12" s="23"/>
      <c r="R12" s="22"/>
      <c r="S12" s="24"/>
      <c r="T12" s="54"/>
      <c r="U12" s="22"/>
      <c r="V12" s="24"/>
      <c r="W12" s="4"/>
      <c r="X12" s="4"/>
    </row>
    <row r="13" spans="1:24" ht="25.5" x14ac:dyDescent="0.2">
      <c r="A13" s="20" t="s">
        <v>32</v>
      </c>
      <c r="B13" s="53" t="s">
        <v>111</v>
      </c>
      <c r="C13" s="24">
        <f>SUM(G13,J13,M13,P13,S13,V13)</f>
        <v>15</v>
      </c>
      <c r="D13" s="22">
        <f t="shared" ref="D13:D14" si="0">SUM(F13,I13,L13,O13,R13,U13)</f>
        <v>1</v>
      </c>
      <c r="E13" s="23" t="s">
        <v>38</v>
      </c>
      <c r="F13" s="22">
        <v>0.5</v>
      </c>
      <c r="G13" s="24">
        <v>5</v>
      </c>
      <c r="H13" s="23">
        <v>300</v>
      </c>
      <c r="I13" s="22"/>
      <c r="J13" s="24"/>
      <c r="K13" s="23"/>
      <c r="L13" s="22">
        <v>0.5</v>
      </c>
      <c r="M13" s="24">
        <v>10</v>
      </c>
      <c r="N13" s="23">
        <v>25</v>
      </c>
      <c r="O13" s="22"/>
      <c r="P13" s="24"/>
      <c r="Q13" s="23"/>
      <c r="R13" s="22"/>
      <c r="S13" s="24"/>
      <c r="T13" s="54"/>
      <c r="U13" s="22"/>
      <c r="V13" s="24"/>
      <c r="W13" s="4"/>
      <c r="X13" s="4"/>
    </row>
    <row r="14" spans="1:24" ht="15.75" x14ac:dyDescent="0.2">
      <c r="A14" s="20" t="s">
        <v>27</v>
      </c>
      <c r="B14" s="53" t="s">
        <v>239</v>
      </c>
      <c r="C14" s="24">
        <f>SUM(G14,J14,M14,P14,S14,V14)</f>
        <v>15</v>
      </c>
      <c r="D14" s="22">
        <f t="shared" si="0"/>
        <v>1</v>
      </c>
      <c r="E14" s="23" t="s">
        <v>38</v>
      </c>
      <c r="F14" s="22">
        <v>0.5</v>
      </c>
      <c r="G14" s="24">
        <v>5</v>
      </c>
      <c r="H14" s="23">
        <v>300</v>
      </c>
      <c r="I14" s="22">
        <v>0.5</v>
      </c>
      <c r="J14" s="24">
        <v>10</v>
      </c>
      <c r="K14" s="23">
        <v>10</v>
      </c>
      <c r="L14" s="22"/>
      <c r="M14" s="24"/>
      <c r="N14" s="23"/>
      <c r="O14" s="22"/>
      <c r="P14" s="24"/>
      <c r="Q14" s="23"/>
      <c r="R14" s="22"/>
      <c r="S14" s="24"/>
      <c r="T14" s="54"/>
      <c r="U14" s="22"/>
      <c r="V14" s="24"/>
      <c r="W14" s="4"/>
      <c r="X14" s="4"/>
    </row>
    <row r="15" spans="1:24" ht="15.75" x14ac:dyDescent="0.2">
      <c r="A15" s="20" t="s">
        <v>131</v>
      </c>
      <c r="B15" s="192" t="s">
        <v>240</v>
      </c>
      <c r="C15" s="202">
        <f>SUM(G16:G18,J16:J18,M16:M18,P16,P17,P18,S16,S17,S18,V16,V17,V18)</f>
        <v>55</v>
      </c>
      <c r="D15" s="211">
        <f>SUM(F16,I16,I17,I18,L16,L17,L18,O16,O17,O18,R16,R17,R18,U16,U17,U18)</f>
        <v>3</v>
      </c>
      <c r="E15" s="141" t="s">
        <v>42</v>
      </c>
      <c r="F15" s="165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7"/>
      <c r="W15" s="4"/>
      <c r="X15" s="4"/>
    </row>
    <row r="16" spans="1:24" ht="15.75" x14ac:dyDescent="0.2">
      <c r="A16" s="55" t="s">
        <v>132</v>
      </c>
      <c r="B16" s="192"/>
      <c r="C16" s="203"/>
      <c r="D16" s="218"/>
      <c r="E16" s="142"/>
      <c r="F16" s="211">
        <v>1</v>
      </c>
      <c r="G16" s="24">
        <v>10</v>
      </c>
      <c r="H16" s="23">
        <v>300</v>
      </c>
      <c r="I16" s="22"/>
      <c r="J16" s="24"/>
      <c r="K16" s="23"/>
      <c r="L16" s="22">
        <v>0.5</v>
      </c>
      <c r="M16" s="24">
        <v>15</v>
      </c>
      <c r="N16" s="23">
        <v>25</v>
      </c>
      <c r="O16" s="22"/>
      <c r="P16" s="24"/>
      <c r="Q16" s="23"/>
      <c r="R16" s="22"/>
      <c r="S16" s="24"/>
      <c r="T16" s="23"/>
      <c r="U16" s="22"/>
      <c r="V16" s="24"/>
      <c r="W16" s="4"/>
      <c r="X16" s="4"/>
    </row>
    <row r="17" spans="1:24" ht="15.75" x14ac:dyDescent="0.2">
      <c r="A17" s="55" t="s">
        <v>133</v>
      </c>
      <c r="B17" s="192"/>
      <c r="C17" s="203"/>
      <c r="D17" s="218"/>
      <c r="E17" s="142"/>
      <c r="F17" s="218"/>
      <c r="G17" s="24">
        <v>5</v>
      </c>
      <c r="H17" s="23">
        <v>300</v>
      </c>
      <c r="I17" s="22">
        <v>1</v>
      </c>
      <c r="J17" s="24">
        <v>15</v>
      </c>
      <c r="K17" s="23">
        <v>10</v>
      </c>
      <c r="L17" s="22"/>
      <c r="M17" s="24"/>
      <c r="N17" s="23"/>
      <c r="O17" s="22"/>
      <c r="P17" s="24"/>
      <c r="Q17" s="23"/>
      <c r="R17" s="22"/>
      <c r="S17" s="24"/>
      <c r="T17" s="23"/>
      <c r="U17" s="22"/>
      <c r="V17" s="24"/>
      <c r="W17" s="4"/>
      <c r="X17" s="4"/>
    </row>
    <row r="18" spans="1:24" ht="15.75" x14ac:dyDescent="0.2">
      <c r="A18" s="55" t="s">
        <v>134</v>
      </c>
      <c r="B18" s="192"/>
      <c r="C18" s="204"/>
      <c r="D18" s="212"/>
      <c r="E18" s="143"/>
      <c r="F18" s="212"/>
      <c r="G18" s="24">
        <v>5</v>
      </c>
      <c r="H18" s="23">
        <v>300</v>
      </c>
      <c r="I18" s="22"/>
      <c r="J18" s="24"/>
      <c r="K18" s="23"/>
      <c r="L18" s="22">
        <v>0.5</v>
      </c>
      <c r="M18" s="24">
        <v>5</v>
      </c>
      <c r="N18" s="23">
        <v>25</v>
      </c>
      <c r="O18" s="22"/>
      <c r="P18" s="24"/>
      <c r="Q18" s="23"/>
      <c r="R18" s="22"/>
      <c r="S18" s="24"/>
      <c r="T18" s="23"/>
      <c r="U18" s="22"/>
      <c r="V18" s="24"/>
      <c r="W18" s="4"/>
      <c r="X18" s="4"/>
    </row>
    <row r="19" spans="1:24" ht="15.75" x14ac:dyDescent="0.2">
      <c r="A19" s="20" t="s">
        <v>135</v>
      </c>
      <c r="B19" s="53" t="s">
        <v>240</v>
      </c>
      <c r="C19" s="24">
        <f>SUM(G19,J19,M19,P19,S19,V19)</f>
        <v>15</v>
      </c>
      <c r="D19" s="22">
        <f>SUM(F19,I19,L19,O19,R19,U19)</f>
        <v>1</v>
      </c>
      <c r="E19" s="23" t="s">
        <v>38</v>
      </c>
      <c r="F19" s="22">
        <v>0.5</v>
      </c>
      <c r="G19" s="24">
        <v>10</v>
      </c>
      <c r="H19" s="23">
        <v>300</v>
      </c>
      <c r="I19" s="22"/>
      <c r="J19" s="24"/>
      <c r="K19" s="23"/>
      <c r="L19" s="22">
        <v>0.5</v>
      </c>
      <c r="M19" s="24">
        <v>5</v>
      </c>
      <c r="N19" s="23">
        <v>25</v>
      </c>
      <c r="O19" s="22"/>
      <c r="P19" s="24"/>
      <c r="Q19" s="23"/>
      <c r="R19" s="22"/>
      <c r="S19" s="24"/>
      <c r="T19" s="23"/>
      <c r="U19" s="22"/>
      <c r="V19" s="24"/>
      <c r="W19" s="4"/>
      <c r="X19" s="4"/>
    </row>
    <row r="20" spans="1:24" ht="15.75" x14ac:dyDescent="0.2">
      <c r="A20" s="20" t="s">
        <v>276</v>
      </c>
      <c r="B20" s="53" t="s">
        <v>241</v>
      </c>
      <c r="C20" s="24">
        <f t="shared" ref="C20:C22" si="1">SUM(G20,J20,M20,P20,S20,V20)</f>
        <v>20</v>
      </c>
      <c r="D20" s="22">
        <f>SUM(F20,I20,L20,O20,R20,U20)</f>
        <v>1</v>
      </c>
      <c r="E20" s="23" t="s">
        <v>38</v>
      </c>
      <c r="F20" s="22">
        <v>0.5</v>
      </c>
      <c r="G20" s="24">
        <v>10</v>
      </c>
      <c r="H20" s="23">
        <v>300</v>
      </c>
      <c r="I20" s="22">
        <v>0.5</v>
      </c>
      <c r="J20" s="24">
        <v>10</v>
      </c>
      <c r="K20" s="23">
        <v>10</v>
      </c>
      <c r="L20" s="22"/>
      <c r="M20" s="24"/>
      <c r="N20" s="23"/>
      <c r="O20" s="22"/>
      <c r="P20" s="24"/>
      <c r="Q20" s="23"/>
      <c r="R20" s="22"/>
      <c r="S20" s="24"/>
      <c r="T20" s="23"/>
      <c r="U20" s="22"/>
      <c r="V20" s="24"/>
      <c r="W20" s="4"/>
      <c r="X20" s="4"/>
    </row>
    <row r="21" spans="1:24" ht="15.75" x14ac:dyDescent="0.2">
      <c r="A21" s="119" t="s">
        <v>275</v>
      </c>
      <c r="B21" s="53" t="s">
        <v>241</v>
      </c>
      <c r="C21" s="24">
        <f t="shared" si="1"/>
        <v>20</v>
      </c>
      <c r="D21" s="22">
        <v>1</v>
      </c>
      <c r="E21" s="23" t="s">
        <v>38</v>
      </c>
      <c r="F21" s="22">
        <v>0.5</v>
      </c>
      <c r="G21" s="24">
        <v>10</v>
      </c>
      <c r="H21" s="23">
        <v>300</v>
      </c>
      <c r="I21" s="22">
        <v>0.5</v>
      </c>
      <c r="J21" s="24">
        <v>10</v>
      </c>
      <c r="K21" s="23">
        <v>10</v>
      </c>
      <c r="L21" s="94"/>
      <c r="M21" s="93"/>
      <c r="N21" s="92"/>
      <c r="O21" s="22"/>
      <c r="P21" s="24"/>
      <c r="Q21" s="23"/>
      <c r="R21" s="22"/>
      <c r="S21" s="24"/>
      <c r="T21" s="23"/>
      <c r="U21" s="22"/>
      <c r="V21" s="24"/>
      <c r="W21" s="4"/>
      <c r="X21" s="4"/>
    </row>
    <row r="22" spans="1:24" ht="45.75" customHeight="1" x14ac:dyDescent="0.2">
      <c r="A22" s="20" t="s">
        <v>41</v>
      </c>
      <c r="B22" s="53" t="s">
        <v>242</v>
      </c>
      <c r="C22" s="24">
        <f t="shared" si="1"/>
        <v>15</v>
      </c>
      <c r="D22" s="22">
        <f>SUM(F22,I22,L22,O22,R22,U22)</f>
        <v>1</v>
      </c>
      <c r="E22" s="23" t="s">
        <v>38</v>
      </c>
      <c r="F22" s="22">
        <v>0.5</v>
      </c>
      <c r="G22" s="24">
        <v>5</v>
      </c>
      <c r="H22" s="23">
        <v>300</v>
      </c>
      <c r="I22" s="22">
        <v>0.5</v>
      </c>
      <c r="J22" s="24">
        <v>10</v>
      </c>
      <c r="K22" s="23">
        <v>10</v>
      </c>
      <c r="L22" s="22"/>
      <c r="M22" s="24"/>
      <c r="N22" s="23"/>
      <c r="O22" s="22"/>
      <c r="P22" s="24"/>
      <c r="Q22" s="23"/>
      <c r="R22" s="22"/>
      <c r="S22" s="24"/>
      <c r="T22" s="23"/>
      <c r="U22" s="22"/>
      <c r="V22" s="24"/>
      <c r="W22" s="4"/>
      <c r="X22" s="4"/>
    </row>
    <row r="23" spans="1:24" x14ac:dyDescent="0.2">
      <c r="A23" s="226" t="s">
        <v>114</v>
      </c>
      <c r="B23" s="138"/>
      <c r="C23" s="56">
        <f>SUM(C11:C22)</f>
        <v>215</v>
      </c>
      <c r="D23" s="56">
        <f>SUM(D11:D22)</f>
        <v>13</v>
      </c>
      <c r="E23" s="56"/>
      <c r="F23" s="56">
        <f t="shared" ref="F23:V23" si="2">SUM(F11:F22)</f>
        <v>5.5</v>
      </c>
      <c r="G23" s="56">
        <f t="shared" si="2"/>
        <v>90</v>
      </c>
      <c r="H23" s="56"/>
      <c r="I23" s="56">
        <f t="shared" si="2"/>
        <v>3</v>
      </c>
      <c r="J23" s="56">
        <f t="shared" si="2"/>
        <v>55</v>
      </c>
      <c r="K23" s="56"/>
      <c r="L23" s="56">
        <f t="shared" si="2"/>
        <v>4.5</v>
      </c>
      <c r="M23" s="56">
        <f t="shared" si="2"/>
        <v>70</v>
      </c>
      <c r="N23" s="56"/>
      <c r="O23" s="56">
        <f t="shared" si="2"/>
        <v>0</v>
      </c>
      <c r="P23" s="56">
        <f t="shared" si="2"/>
        <v>0</v>
      </c>
      <c r="Q23" s="56"/>
      <c r="R23" s="56">
        <f>SUM(R11:R22)</f>
        <v>0</v>
      </c>
      <c r="S23" s="56">
        <f t="shared" si="2"/>
        <v>0</v>
      </c>
      <c r="T23" s="56"/>
      <c r="U23" s="56">
        <f t="shared" si="2"/>
        <v>0</v>
      </c>
      <c r="V23" s="56">
        <f t="shared" si="2"/>
        <v>0</v>
      </c>
      <c r="W23" s="4"/>
      <c r="X23" s="4"/>
    </row>
    <row r="24" spans="1:24" x14ac:dyDescent="0.2">
      <c r="A24" s="233" t="s">
        <v>115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5"/>
      <c r="X24" s="4"/>
    </row>
    <row r="25" spans="1:24" ht="15.75" x14ac:dyDescent="0.2">
      <c r="A25" s="119" t="s">
        <v>149</v>
      </c>
      <c r="B25" s="53" t="s">
        <v>150</v>
      </c>
      <c r="C25" s="104">
        <f>SUM(G25,J25,M25,P25,S25,V25)</f>
        <v>40</v>
      </c>
      <c r="D25" s="105">
        <f>SUM(F25,I25,L25,O25,R25,U25)</f>
        <v>1</v>
      </c>
      <c r="E25" s="106" t="s">
        <v>39</v>
      </c>
      <c r="F25" s="105"/>
      <c r="G25" s="107"/>
      <c r="H25" s="106"/>
      <c r="I25" s="105">
        <v>1</v>
      </c>
      <c r="J25" s="107">
        <v>40</v>
      </c>
      <c r="K25" s="106">
        <v>20</v>
      </c>
      <c r="L25" s="105"/>
      <c r="M25" s="107"/>
      <c r="N25" s="106"/>
      <c r="O25" s="105"/>
      <c r="P25" s="107"/>
      <c r="Q25" s="106"/>
      <c r="R25" s="105"/>
      <c r="S25" s="107"/>
      <c r="T25" s="106"/>
      <c r="U25" s="105"/>
      <c r="V25" s="107"/>
      <c r="W25" s="4"/>
      <c r="X25" s="4"/>
    </row>
    <row r="26" spans="1:24" ht="15.75" x14ac:dyDescent="0.2">
      <c r="A26" s="20" t="s">
        <v>34</v>
      </c>
      <c r="B26" s="53" t="s">
        <v>243</v>
      </c>
      <c r="C26" s="104">
        <f>SUM(G26,J26,M26,P26,S26,V26)</f>
        <v>10</v>
      </c>
      <c r="D26" s="105">
        <v>1</v>
      </c>
      <c r="E26" s="106" t="s">
        <v>38</v>
      </c>
      <c r="F26" s="105">
        <v>0.5</v>
      </c>
      <c r="G26" s="107">
        <v>5</v>
      </c>
      <c r="H26" s="106">
        <v>300</v>
      </c>
      <c r="I26" s="105"/>
      <c r="J26" s="107"/>
      <c r="K26" s="106"/>
      <c r="L26" s="105">
        <v>0.5</v>
      </c>
      <c r="M26" s="107">
        <v>5</v>
      </c>
      <c r="N26" s="106">
        <v>25</v>
      </c>
      <c r="O26" s="105"/>
      <c r="P26" s="107"/>
      <c r="Q26" s="106"/>
      <c r="R26" s="105"/>
      <c r="S26" s="107"/>
      <c r="T26" s="106"/>
      <c r="U26" s="105"/>
      <c r="V26" s="107"/>
      <c r="W26" s="4"/>
      <c r="X26" s="4"/>
    </row>
    <row r="27" spans="1:24" ht="15.75" x14ac:dyDescent="0.2">
      <c r="A27" s="18" t="s">
        <v>136</v>
      </c>
      <c r="B27" s="192" t="s">
        <v>244</v>
      </c>
      <c r="C27" s="242">
        <f>SUM(G28,,J28,M28,P28,S28,V28,G29,J29,M29,P29,S29,V29)</f>
        <v>10</v>
      </c>
      <c r="D27" s="245">
        <v>0.5</v>
      </c>
      <c r="E27" s="239" t="s">
        <v>38</v>
      </c>
      <c r="F27" s="245">
        <v>0.5</v>
      </c>
      <c r="G27" s="236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8"/>
      <c r="W27" s="4"/>
      <c r="X27" s="4"/>
    </row>
    <row r="28" spans="1:24" ht="15.75" x14ac:dyDescent="0.2">
      <c r="A28" s="55" t="s">
        <v>137</v>
      </c>
      <c r="B28" s="192"/>
      <c r="C28" s="243"/>
      <c r="D28" s="246"/>
      <c r="E28" s="240"/>
      <c r="F28" s="246"/>
      <c r="G28" s="107">
        <v>5</v>
      </c>
      <c r="H28" s="106">
        <v>300</v>
      </c>
      <c r="I28" s="105"/>
      <c r="J28" s="107"/>
      <c r="K28" s="106"/>
      <c r="L28" s="105"/>
      <c r="M28" s="107"/>
      <c r="N28" s="106"/>
      <c r="O28" s="105"/>
      <c r="P28" s="107"/>
      <c r="Q28" s="106"/>
      <c r="R28" s="105"/>
      <c r="S28" s="107"/>
      <c r="T28" s="106"/>
      <c r="U28" s="105"/>
      <c r="V28" s="107"/>
      <c r="W28" s="4"/>
      <c r="X28" s="4"/>
    </row>
    <row r="29" spans="1:24" ht="15.75" x14ac:dyDescent="0.2">
      <c r="A29" s="55" t="s">
        <v>138</v>
      </c>
      <c r="B29" s="192"/>
      <c r="C29" s="244"/>
      <c r="D29" s="247"/>
      <c r="E29" s="241"/>
      <c r="F29" s="247"/>
      <c r="G29" s="107">
        <v>5</v>
      </c>
      <c r="H29" s="106">
        <v>300</v>
      </c>
      <c r="I29" s="105"/>
      <c r="J29" s="107"/>
      <c r="K29" s="106"/>
      <c r="L29" s="105"/>
      <c r="M29" s="107"/>
      <c r="N29" s="106"/>
      <c r="O29" s="105"/>
      <c r="P29" s="107"/>
      <c r="Q29" s="106"/>
      <c r="R29" s="105"/>
      <c r="S29" s="107"/>
      <c r="T29" s="106"/>
      <c r="U29" s="105"/>
      <c r="V29" s="107"/>
      <c r="W29" s="4"/>
      <c r="X29" s="4"/>
    </row>
    <row r="30" spans="1:24" ht="12.75" customHeight="1" x14ac:dyDescent="0.2">
      <c r="A30" s="18" t="s">
        <v>139</v>
      </c>
      <c r="B30" s="192" t="s">
        <v>215</v>
      </c>
      <c r="C30" s="242">
        <f>SUM(G31,J31,M31,P31,S31,V31,G32,J32,M32,P32,S32,V32)</f>
        <v>20</v>
      </c>
      <c r="D30" s="245">
        <f>SUM(F30,I31,I32,L31,L32,O31,O32,R31,R32,U31,U32)</f>
        <v>1</v>
      </c>
      <c r="E30" s="239" t="s">
        <v>38</v>
      </c>
      <c r="F30" s="245">
        <v>0.5</v>
      </c>
      <c r="G30" s="236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1"/>
      <c r="W30" s="4"/>
      <c r="X30" s="4"/>
    </row>
    <row r="31" spans="1:24" ht="15.75" x14ac:dyDescent="0.2">
      <c r="A31" s="55" t="s">
        <v>255</v>
      </c>
      <c r="B31" s="192"/>
      <c r="C31" s="243"/>
      <c r="D31" s="246"/>
      <c r="E31" s="240"/>
      <c r="F31" s="246"/>
      <c r="G31" s="107">
        <v>5</v>
      </c>
      <c r="H31" s="106">
        <v>300</v>
      </c>
      <c r="I31" s="105"/>
      <c r="J31" s="107"/>
      <c r="K31" s="106"/>
      <c r="L31" s="105">
        <v>0.25</v>
      </c>
      <c r="M31" s="107">
        <v>5</v>
      </c>
      <c r="N31" s="106">
        <v>25</v>
      </c>
      <c r="O31" s="105"/>
      <c r="P31" s="107"/>
      <c r="Q31" s="106"/>
      <c r="R31" s="105"/>
      <c r="S31" s="107"/>
      <c r="T31" s="106"/>
      <c r="U31" s="105"/>
      <c r="V31" s="107"/>
      <c r="W31" s="4"/>
      <c r="X31" s="4"/>
    </row>
    <row r="32" spans="1:24" ht="15.75" x14ac:dyDescent="0.2">
      <c r="A32" s="55" t="s">
        <v>256</v>
      </c>
      <c r="B32" s="192"/>
      <c r="C32" s="244"/>
      <c r="D32" s="247"/>
      <c r="E32" s="241"/>
      <c r="F32" s="247"/>
      <c r="G32" s="107">
        <v>5</v>
      </c>
      <c r="H32" s="106">
        <v>300</v>
      </c>
      <c r="I32" s="105"/>
      <c r="J32" s="107"/>
      <c r="K32" s="106"/>
      <c r="L32" s="105">
        <v>0.25</v>
      </c>
      <c r="M32" s="107">
        <v>5</v>
      </c>
      <c r="N32" s="106">
        <v>25</v>
      </c>
      <c r="O32" s="105"/>
      <c r="P32" s="107"/>
      <c r="Q32" s="106"/>
      <c r="R32" s="105"/>
      <c r="S32" s="107"/>
      <c r="T32" s="106"/>
      <c r="U32" s="105"/>
      <c r="V32" s="107"/>
      <c r="W32" s="4"/>
      <c r="X32" s="4"/>
    </row>
    <row r="33" spans="1:24" ht="15.75" x14ac:dyDescent="0.2">
      <c r="A33" s="119" t="s">
        <v>167</v>
      </c>
      <c r="B33" s="120" t="s">
        <v>243</v>
      </c>
      <c r="C33" s="107">
        <f>SUM(G33,J33,M33,P33,S33,V33)</f>
        <v>10</v>
      </c>
      <c r="D33" s="105">
        <f>SUM(F33,I33,L33,O33,R33,U33)</f>
        <v>1</v>
      </c>
      <c r="E33" s="106" t="s">
        <v>38</v>
      </c>
      <c r="F33" s="105"/>
      <c r="G33" s="107"/>
      <c r="H33" s="106"/>
      <c r="I33" s="105"/>
      <c r="J33" s="107"/>
      <c r="K33" s="106"/>
      <c r="L33" s="22">
        <v>1</v>
      </c>
      <c r="M33" s="24">
        <v>10</v>
      </c>
      <c r="N33" s="23">
        <v>25</v>
      </c>
      <c r="O33" s="22"/>
      <c r="P33" s="24"/>
      <c r="Q33" s="23"/>
      <c r="R33" s="22"/>
      <c r="S33" s="24"/>
      <c r="T33" s="23"/>
      <c r="U33" s="22"/>
      <c r="V33" s="24"/>
      <c r="W33" s="4"/>
      <c r="X33" s="4"/>
    </row>
    <row r="34" spans="1:24" ht="15.75" x14ac:dyDescent="0.2">
      <c r="A34" s="20" t="s">
        <v>29</v>
      </c>
      <c r="B34" s="53" t="s">
        <v>245</v>
      </c>
      <c r="C34" s="24">
        <f t="shared" ref="C34:C37" si="3">SUM(G34,J34,M34,P34,S34,V34)</f>
        <v>10</v>
      </c>
      <c r="D34" s="22">
        <f t="shared" ref="D34:D37" si="4">SUM(F34,I34,L34,O34,R34,U34)</f>
        <v>1</v>
      </c>
      <c r="E34" s="23" t="s">
        <v>38</v>
      </c>
      <c r="F34" s="22"/>
      <c r="G34" s="24"/>
      <c r="H34" s="23"/>
      <c r="I34" s="22"/>
      <c r="J34" s="24"/>
      <c r="K34" s="23"/>
      <c r="L34" s="22">
        <v>1</v>
      </c>
      <c r="M34" s="24">
        <v>10</v>
      </c>
      <c r="N34" s="23">
        <v>25</v>
      </c>
      <c r="O34" s="22"/>
      <c r="P34" s="24"/>
      <c r="Q34" s="23"/>
      <c r="R34" s="22"/>
      <c r="S34" s="24"/>
      <c r="T34" s="23"/>
      <c r="U34" s="22"/>
      <c r="V34" s="24"/>
      <c r="W34" s="4"/>
      <c r="X34" s="4"/>
    </row>
    <row r="35" spans="1:24" ht="15.75" x14ac:dyDescent="0.2">
      <c r="A35" s="20" t="s">
        <v>141</v>
      </c>
      <c r="B35" s="53" t="s">
        <v>30</v>
      </c>
      <c r="C35" s="24">
        <f t="shared" si="3"/>
        <v>10</v>
      </c>
      <c r="D35" s="22">
        <f>SUM(F35,I35,L35,O35,R35,U35)</f>
        <v>1</v>
      </c>
      <c r="E35" s="23" t="s">
        <v>38</v>
      </c>
      <c r="F35" s="22">
        <v>0.5</v>
      </c>
      <c r="G35" s="24">
        <v>5</v>
      </c>
      <c r="H35" s="23">
        <v>300</v>
      </c>
      <c r="I35" s="22"/>
      <c r="J35" s="24"/>
      <c r="K35" s="23"/>
      <c r="L35" s="22">
        <v>0.5</v>
      </c>
      <c r="M35" s="24">
        <v>5</v>
      </c>
      <c r="N35" s="23">
        <v>25</v>
      </c>
      <c r="O35" s="22"/>
      <c r="P35" s="24"/>
      <c r="Q35" s="23"/>
      <c r="R35" s="22"/>
      <c r="S35" s="24"/>
      <c r="T35" s="23"/>
      <c r="U35" s="22"/>
      <c r="V35" s="24"/>
      <c r="W35" s="4"/>
      <c r="X35" s="4"/>
    </row>
    <row r="36" spans="1:24" ht="15.75" x14ac:dyDescent="0.2">
      <c r="A36" s="20" t="s">
        <v>37</v>
      </c>
      <c r="B36" s="53" t="s">
        <v>30</v>
      </c>
      <c r="C36" s="24">
        <f t="shared" si="3"/>
        <v>10</v>
      </c>
      <c r="D36" s="22">
        <f t="shared" si="4"/>
        <v>1</v>
      </c>
      <c r="E36" s="23" t="s">
        <v>38</v>
      </c>
      <c r="F36" s="22">
        <v>0.5</v>
      </c>
      <c r="G36" s="24">
        <v>5</v>
      </c>
      <c r="H36" s="23">
        <v>300</v>
      </c>
      <c r="I36" s="22"/>
      <c r="J36" s="24"/>
      <c r="K36" s="23"/>
      <c r="L36" s="22">
        <v>0.5</v>
      </c>
      <c r="M36" s="24">
        <v>5</v>
      </c>
      <c r="N36" s="23">
        <v>25</v>
      </c>
      <c r="O36" s="22"/>
      <c r="P36" s="24"/>
      <c r="Q36" s="23"/>
      <c r="R36" s="22"/>
      <c r="S36" s="24"/>
      <c r="T36" s="23"/>
      <c r="U36" s="22"/>
      <c r="V36" s="24"/>
      <c r="W36" s="4"/>
      <c r="X36" s="4"/>
    </row>
    <row r="37" spans="1:24" ht="25.5" x14ac:dyDescent="0.2">
      <c r="A37" s="20" t="s">
        <v>31</v>
      </c>
      <c r="B37" s="53" t="s">
        <v>244</v>
      </c>
      <c r="C37" s="24">
        <f t="shared" si="3"/>
        <v>10</v>
      </c>
      <c r="D37" s="22">
        <f t="shared" si="4"/>
        <v>1</v>
      </c>
      <c r="E37" s="23" t="s">
        <v>38</v>
      </c>
      <c r="F37" s="22">
        <v>1</v>
      </c>
      <c r="G37" s="24">
        <v>10</v>
      </c>
      <c r="H37" s="23">
        <v>300</v>
      </c>
      <c r="I37" s="22"/>
      <c r="J37" s="24"/>
      <c r="K37" s="23"/>
      <c r="L37" s="22"/>
      <c r="M37" s="24"/>
      <c r="N37" s="23"/>
      <c r="O37" s="22"/>
      <c r="P37" s="24"/>
      <c r="Q37" s="23"/>
      <c r="R37" s="22"/>
      <c r="S37" s="24"/>
      <c r="T37" s="23"/>
      <c r="U37" s="22"/>
      <c r="V37" s="24"/>
      <c r="W37" s="4"/>
      <c r="X37" s="4"/>
    </row>
    <row r="38" spans="1:24" ht="15.75" x14ac:dyDescent="0.2">
      <c r="A38" s="97" t="s">
        <v>142</v>
      </c>
      <c r="B38" s="98" t="s">
        <v>33</v>
      </c>
      <c r="C38" s="108">
        <f>SUM(G38,J38,M38,P38,S38,V38)</f>
        <v>5</v>
      </c>
      <c r="D38" s="109">
        <v>0.5</v>
      </c>
      <c r="E38" s="110" t="s">
        <v>39</v>
      </c>
      <c r="F38" s="109">
        <v>0.5</v>
      </c>
      <c r="G38" s="108">
        <v>5</v>
      </c>
      <c r="H38" s="110">
        <v>300</v>
      </c>
      <c r="I38" s="109"/>
      <c r="J38" s="108"/>
      <c r="K38" s="110"/>
      <c r="L38" s="60"/>
      <c r="M38" s="59"/>
      <c r="N38" s="58"/>
      <c r="O38" s="60"/>
      <c r="P38" s="59"/>
      <c r="Q38" s="58"/>
      <c r="R38" s="60"/>
      <c r="S38" s="59"/>
      <c r="T38" s="58"/>
      <c r="U38" s="60"/>
      <c r="V38" s="59"/>
      <c r="W38" s="4"/>
      <c r="X38" s="4"/>
    </row>
    <row r="39" spans="1:24" ht="15.75" x14ac:dyDescent="0.2">
      <c r="A39" s="20" t="s">
        <v>35</v>
      </c>
      <c r="B39" s="53" t="s">
        <v>36</v>
      </c>
      <c r="C39" s="24">
        <f>SUM(G39,J39,M39,P39,S39,V39)</f>
        <v>20</v>
      </c>
      <c r="D39" s="22">
        <f>SUM(F39,I39,L39,O39,R39,U39)</f>
        <v>0</v>
      </c>
      <c r="E39" s="23" t="s">
        <v>39</v>
      </c>
      <c r="F39" s="71"/>
      <c r="G39" s="24"/>
      <c r="H39" s="23"/>
      <c r="I39" s="22">
        <v>0</v>
      </c>
      <c r="J39" s="24">
        <v>20</v>
      </c>
      <c r="K39" s="23">
        <v>20</v>
      </c>
      <c r="L39" s="22"/>
      <c r="M39" s="24"/>
      <c r="N39" s="23"/>
      <c r="O39" s="22"/>
      <c r="P39" s="24"/>
      <c r="Q39" s="23"/>
      <c r="R39" s="22"/>
      <c r="S39" s="24"/>
      <c r="T39" s="23"/>
      <c r="U39" s="22"/>
      <c r="V39" s="24"/>
    </row>
    <row r="40" spans="1:24" x14ac:dyDescent="0.2">
      <c r="A40" s="248" t="s">
        <v>116</v>
      </c>
      <c r="B40" s="249"/>
      <c r="C40" s="103">
        <f>SUM(C25:C38)</f>
        <v>135</v>
      </c>
      <c r="D40" s="103">
        <f>SUM(D25:D39)</f>
        <v>9</v>
      </c>
      <c r="E40" s="103"/>
      <c r="F40" s="103">
        <f>SUM(F25:F38)</f>
        <v>4</v>
      </c>
      <c r="G40" s="103">
        <f>SUM(G25:G38)</f>
        <v>50</v>
      </c>
      <c r="H40" s="103"/>
      <c r="I40" s="103">
        <f>SUM(I25:I39)</f>
        <v>1</v>
      </c>
      <c r="J40" s="103">
        <f>SUM(J25:J39)</f>
        <v>60</v>
      </c>
      <c r="K40" s="103"/>
      <c r="L40" s="103">
        <f>SUM(L25,L26,L28,L29,L31,L32,L33,L34,L35,L36,L37,L38,L39)</f>
        <v>4</v>
      </c>
      <c r="M40" s="103">
        <f>SUM(M25:M39)</f>
        <v>45</v>
      </c>
      <c r="N40" s="103"/>
      <c r="O40" s="103">
        <f>SUM(O25:O39)</f>
        <v>0</v>
      </c>
      <c r="P40" s="103">
        <f>SUM(P25:P39)</f>
        <v>0</v>
      </c>
      <c r="Q40" s="103"/>
      <c r="R40" s="103">
        <f>SUM(R25:R39)</f>
        <v>0</v>
      </c>
      <c r="S40" s="103">
        <f>SUM(S25:S39)</f>
        <v>0</v>
      </c>
      <c r="T40" s="103"/>
      <c r="U40" s="103">
        <f>SUM(U25:U39)</f>
        <v>0</v>
      </c>
      <c r="V40" s="103">
        <f>SUM(V25:V39)</f>
        <v>0</v>
      </c>
      <c r="W40" s="4"/>
      <c r="X40" s="4"/>
    </row>
    <row r="41" spans="1:24" x14ac:dyDescent="0.2">
      <c r="A41" s="233" t="s">
        <v>117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5"/>
      <c r="X41" s="4"/>
    </row>
    <row r="42" spans="1:24" ht="15.75" x14ac:dyDescent="0.2">
      <c r="A42" s="20" t="s">
        <v>40</v>
      </c>
      <c r="B42" s="53" t="s">
        <v>33</v>
      </c>
      <c r="C42" s="24">
        <f>SUM(G42,J42,M42,P42,S42,V42)</f>
        <v>45</v>
      </c>
      <c r="D42" s="22">
        <f>SUM(F42,I42,L42,O42,R42,U42)</f>
        <v>3</v>
      </c>
      <c r="E42" s="23" t="s">
        <v>38</v>
      </c>
      <c r="F42" s="22">
        <v>1</v>
      </c>
      <c r="G42" s="24">
        <v>25</v>
      </c>
      <c r="H42" s="23">
        <v>300</v>
      </c>
      <c r="I42" s="22"/>
      <c r="J42" s="24"/>
      <c r="K42" s="23"/>
      <c r="L42" s="22">
        <v>1</v>
      </c>
      <c r="M42" s="24">
        <v>10</v>
      </c>
      <c r="N42" s="23">
        <v>25</v>
      </c>
      <c r="O42" s="22">
        <v>1</v>
      </c>
      <c r="P42" s="24">
        <v>10</v>
      </c>
      <c r="Q42" s="23">
        <v>10</v>
      </c>
      <c r="R42" s="22"/>
      <c r="S42" s="24"/>
      <c r="T42" s="23"/>
      <c r="U42" s="22"/>
      <c r="V42" s="24"/>
      <c r="W42" s="4"/>
      <c r="X42" s="4"/>
    </row>
    <row r="43" spans="1:24" ht="15.75" x14ac:dyDescent="0.2">
      <c r="A43" s="20" t="s">
        <v>143</v>
      </c>
      <c r="B43" s="53" t="s">
        <v>144</v>
      </c>
      <c r="C43" s="24">
        <f>SUM(G43,J43,M43,P43,S43,V43)</f>
        <v>40</v>
      </c>
      <c r="D43" s="22">
        <f>SUM(F43,I43,L43,O43,R43,U43)</f>
        <v>2</v>
      </c>
      <c r="E43" s="23" t="s">
        <v>38</v>
      </c>
      <c r="F43" s="22">
        <v>0.5</v>
      </c>
      <c r="G43" s="24">
        <v>15</v>
      </c>
      <c r="H43" s="23">
        <v>300</v>
      </c>
      <c r="I43" s="22"/>
      <c r="J43" s="24"/>
      <c r="K43" s="23"/>
      <c r="L43" s="22"/>
      <c r="M43" s="24"/>
      <c r="N43" s="23"/>
      <c r="O43" s="22">
        <v>1.5</v>
      </c>
      <c r="P43" s="24">
        <v>25</v>
      </c>
      <c r="Q43" s="23">
        <v>10</v>
      </c>
      <c r="R43" s="22"/>
      <c r="S43" s="24"/>
      <c r="T43" s="23"/>
      <c r="U43" s="22"/>
      <c r="V43" s="24"/>
      <c r="W43" s="4"/>
      <c r="X43" s="4"/>
    </row>
    <row r="44" spans="1:24" x14ac:dyDescent="0.2">
      <c r="A44" s="137" t="s">
        <v>261</v>
      </c>
      <c r="B44" s="138"/>
      <c r="C44" s="56">
        <f>SUM(C42:C43)</f>
        <v>85</v>
      </c>
      <c r="D44" s="56">
        <f t="shared" ref="D44:V44" si="5">SUM(D42:D43)</f>
        <v>5</v>
      </c>
      <c r="E44" s="56"/>
      <c r="F44" s="56">
        <f t="shared" si="5"/>
        <v>1.5</v>
      </c>
      <c r="G44" s="56">
        <f t="shared" si="5"/>
        <v>40</v>
      </c>
      <c r="H44" s="56"/>
      <c r="I44" s="56">
        <f t="shared" si="5"/>
        <v>0</v>
      </c>
      <c r="J44" s="56">
        <f t="shared" si="5"/>
        <v>0</v>
      </c>
      <c r="K44" s="56"/>
      <c r="L44" s="56">
        <f t="shared" si="5"/>
        <v>1</v>
      </c>
      <c r="M44" s="56">
        <f t="shared" si="5"/>
        <v>10</v>
      </c>
      <c r="N44" s="56"/>
      <c r="O44" s="56">
        <f t="shared" si="5"/>
        <v>2.5</v>
      </c>
      <c r="P44" s="56">
        <f t="shared" si="5"/>
        <v>35</v>
      </c>
      <c r="Q44" s="56"/>
      <c r="R44" s="56">
        <f t="shared" si="5"/>
        <v>0</v>
      </c>
      <c r="S44" s="56">
        <f t="shared" si="5"/>
        <v>0</v>
      </c>
      <c r="T44" s="56"/>
      <c r="U44" s="56">
        <f t="shared" si="5"/>
        <v>0</v>
      </c>
      <c r="V44" s="56">
        <f t="shared" si="5"/>
        <v>0</v>
      </c>
      <c r="W44" s="4"/>
      <c r="X44" s="4"/>
    </row>
    <row r="45" spans="1:24" x14ac:dyDescent="0.2">
      <c r="A45" s="233" t="s">
        <v>119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5"/>
      <c r="X45" s="4"/>
    </row>
    <row r="46" spans="1:24" x14ac:dyDescent="0.2">
      <c r="A46" s="7"/>
      <c r="B46" s="57"/>
      <c r="C46" s="24"/>
      <c r="D46" s="22"/>
      <c r="E46" s="58"/>
      <c r="F46" s="22"/>
      <c r="G46" s="59"/>
      <c r="H46" s="23"/>
      <c r="I46" s="60"/>
      <c r="J46" s="59"/>
      <c r="K46" s="23"/>
      <c r="L46" s="60"/>
      <c r="M46" s="59"/>
      <c r="N46" s="58"/>
      <c r="O46" s="60"/>
      <c r="P46" s="59"/>
      <c r="Q46" s="58"/>
      <c r="R46" s="22"/>
      <c r="S46" s="24"/>
      <c r="T46" s="23"/>
      <c r="U46" s="22"/>
      <c r="V46" s="24"/>
      <c r="W46" s="4"/>
      <c r="X46" s="4"/>
    </row>
    <row r="47" spans="1:24" x14ac:dyDescent="0.2">
      <c r="A47" s="137" t="s">
        <v>120</v>
      </c>
      <c r="B47" s="138"/>
      <c r="C47" s="61">
        <f>SUM(D46)</f>
        <v>0</v>
      </c>
      <c r="D47" s="61">
        <f t="shared" ref="D47:V47" si="6">SUM(E46)</f>
        <v>0</v>
      </c>
      <c r="E47" s="61"/>
      <c r="F47" s="61">
        <f t="shared" si="6"/>
        <v>0</v>
      </c>
      <c r="G47" s="61">
        <f t="shared" si="6"/>
        <v>0</v>
      </c>
      <c r="H47" s="61"/>
      <c r="I47" s="61">
        <f t="shared" si="6"/>
        <v>0</v>
      </c>
      <c r="J47" s="61">
        <f t="shared" si="6"/>
        <v>0</v>
      </c>
      <c r="K47" s="61"/>
      <c r="L47" s="61">
        <f t="shared" si="6"/>
        <v>0</v>
      </c>
      <c r="M47" s="61">
        <f t="shared" si="6"/>
        <v>0</v>
      </c>
      <c r="N47" s="61"/>
      <c r="O47" s="61">
        <f t="shared" si="6"/>
        <v>0</v>
      </c>
      <c r="P47" s="61">
        <f t="shared" si="6"/>
        <v>0</v>
      </c>
      <c r="Q47" s="61"/>
      <c r="R47" s="61">
        <f t="shared" si="6"/>
        <v>0</v>
      </c>
      <c r="S47" s="61">
        <f t="shared" si="6"/>
        <v>0</v>
      </c>
      <c r="T47" s="61"/>
      <c r="U47" s="61">
        <f t="shared" si="6"/>
        <v>0</v>
      </c>
      <c r="V47" s="61">
        <f t="shared" si="6"/>
        <v>0</v>
      </c>
      <c r="W47" s="4"/>
      <c r="X47" s="4"/>
    </row>
    <row r="48" spans="1:24" x14ac:dyDescent="0.2">
      <c r="A48" s="233" t="s">
        <v>181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5"/>
      <c r="X48" s="4"/>
    </row>
    <row r="49" spans="1:24" x14ac:dyDescent="0.2">
      <c r="A49" s="7"/>
      <c r="B49" s="57"/>
      <c r="C49" s="24"/>
      <c r="D49" s="22"/>
      <c r="E49" s="58"/>
      <c r="F49" s="22"/>
      <c r="G49" s="59"/>
      <c r="H49" s="23"/>
      <c r="I49" s="60"/>
      <c r="J49" s="59"/>
      <c r="K49" s="23"/>
      <c r="L49" s="60"/>
      <c r="M49" s="59"/>
      <c r="N49" s="58"/>
      <c r="O49" s="60"/>
      <c r="P49" s="59"/>
      <c r="Q49" s="58"/>
      <c r="R49" s="22"/>
      <c r="S49" s="24"/>
      <c r="T49" s="23"/>
      <c r="U49" s="22"/>
      <c r="V49" s="24"/>
      <c r="W49" s="44"/>
      <c r="X49" s="44"/>
    </row>
    <row r="50" spans="1:24" x14ac:dyDescent="0.2">
      <c r="A50" s="137" t="s">
        <v>122</v>
      </c>
      <c r="B50" s="138"/>
      <c r="C50" s="61">
        <f>SUM(D49)</f>
        <v>0</v>
      </c>
      <c r="D50" s="61">
        <f t="shared" ref="D50:V50" si="7">SUM(E49)</f>
        <v>0</v>
      </c>
      <c r="E50" s="61"/>
      <c r="F50" s="61">
        <f t="shared" si="7"/>
        <v>0</v>
      </c>
      <c r="G50" s="61">
        <f t="shared" si="7"/>
        <v>0</v>
      </c>
      <c r="H50" s="61"/>
      <c r="I50" s="61">
        <f t="shared" si="7"/>
        <v>0</v>
      </c>
      <c r="J50" s="61">
        <f t="shared" si="7"/>
        <v>0</v>
      </c>
      <c r="K50" s="61"/>
      <c r="L50" s="61">
        <f t="shared" si="7"/>
        <v>0</v>
      </c>
      <c r="M50" s="61">
        <f t="shared" si="7"/>
        <v>0</v>
      </c>
      <c r="N50" s="61"/>
      <c r="O50" s="61">
        <f t="shared" si="7"/>
        <v>0</v>
      </c>
      <c r="P50" s="61">
        <f t="shared" si="7"/>
        <v>0</v>
      </c>
      <c r="Q50" s="61"/>
      <c r="R50" s="61">
        <f t="shared" si="7"/>
        <v>0</v>
      </c>
      <c r="S50" s="61">
        <f t="shared" si="7"/>
        <v>0</v>
      </c>
      <c r="T50" s="61"/>
      <c r="U50" s="61">
        <f t="shared" si="7"/>
        <v>0</v>
      </c>
      <c r="V50" s="61">
        <f t="shared" si="7"/>
        <v>0</v>
      </c>
      <c r="W50" s="44"/>
      <c r="X50" s="44"/>
    </row>
    <row r="51" spans="1:24" x14ac:dyDescent="0.2">
      <c r="A51" s="233" t="s">
        <v>121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5"/>
      <c r="X51" s="44"/>
    </row>
    <row r="52" spans="1:24" x14ac:dyDescent="0.2">
      <c r="A52" s="3"/>
      <c r="B52" s="62"/>
      <c r="C52" s="24"/>
      <c r="D52" s="22"/>
      <c r="E52" s="58"/>
      <c r="F52" s="22"/>
      <c r="G52" s="59"/>
      <c r="H52" s="23"/>
      <c r="I52" s="60"/>
      <c r="J52" s="59"/>
      <c r="K52" s="23"/>
      <c r="L52" s="60"/>
      <c r="M52" s="59"/>
      <c r="N52" s="58"/>
      <c r="O52" s="60"/>
      <c r="P52" s="59"/>
      <c r="Q52" s="58"/>
      <c r="R52" s="22"/>
      <c r="S52" s="24"/>
      <c r="T52" s="23"/>
      <c r="U52" s="22"/>
      <c r="V52" s="24"/>
      <c r="W52" s="44"/>
      <c r="X52" s="44"/>
    </row>
    <row r="53" spans="1:24" x14ac:dyDescent="0.2">
      <c r="A53" s="137" t="s">
        <v>123</v>
      </c>
      <c r="B53" s="138"/>
      <c r="C53" s="61">
        <f>SUM(D52)</f>
        <v>0</v>
      </c>
      <c r="D53" s="61">
        <f t="shared" ref="D53:V53" si="8">SUM(E52)</f>
        <v>0</v>
      </c>
      <c r="E53" s="61"/>
      <c r="F53" s="61">
        <f t="shared" si="8"/>
        <v>0</v>
      </c>
      <c r="G53" s="61">
        <f t="shared" si="8"/>
        <v>0</v>
      </c>
      <c r="H53" s="61"/>
      <c r="I53" s="61">
        <f t="shared" si="8"/>
        <v>0</v>
      </c>
      <c r="J53" s="61">
        <f t="shared" si="8"/>
        <v>0</v>
      </c>
      <c r="K53" s="61"/>
      <c r="L53" s="61">
        <f t="shared" si="8"/>
        <v>0</v>
      </c>
      <c r="M53" s="61">
        <f t="shared" si="8"/>
        <v>0</v>
      </c>
      <c r="N53" s="61"/>
      <c r="O53" s="61">
        <f t="shared" si="8"/>
        <v>0</v>
      </c>
      <c r="P53" s="61">
        <f t="shared" si="8"/>
        <v>0</v>
      </c>
      <c r="Q53" s="61"/>
      <c r="R53" s="61">
        <f t="shared" si="8"/>
        <v>0</v>
      </c>
      <c r="S53" s="61">
        <f t="shared" si="8"/>
        <v>0</v>
      </c>
      <c r="T53" s="61"/>
      <c r="U53" s="61">
        <f t="shared" si="8"/>
        <v>0</v>
      </c>
      <c r="V53" s="61">
        <f t="shared" si="8"/>
        <v>0</v>
      </c>
      <c r="W53" s="44"/>
      <c r="X53" s="44"/>
    </row>
    <row r="54" spans="1:24" x14ac:dyDescent="0.2">
      <c r="A54" s="254" t="s">
        <v>124</v>
      </c>
      <c r="B54" s="255"/>
      <c r="C54" s="255"/>
      <c r="D54" s="255"/>
      <c r="E54" s="255"/>
      <c r="F54" s="255"/>
      <c r="G54" s="255"/>
      <c r="H54" s="255"/>
      <c r="I54" s="255"/>
      <c r="J54" s="255"/>
      <c r="K54" s="255"/>
      <c r="L54" s="255"/>
      <c r="M54" s="255"/>
      <c r="N54" s="255"/>
      <c r="O54" s="255"/>
      <c r="P54" s="255"/>
      <c r="Q54" s="255"/>
      <c r="R54" s="255"/>
      <c r="S54" s="255"/>
      <c r="T54" s="255"/>
      <c r="U54" s="255"/>
      <c r="V54" s="255"/>
      <c r="W54" s="256"/>
      <c r="X54" s="44"/>
    </row>
    <row r="55" spans="1:24" x14ac:dyDescent="0.2">
      <c r="A55" s="233" t="s">
        <v>125</v>
      </c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5"/>
      <c r="X55" s="44"/>
    </row>
    <row r="56" spans="1:24" ht="15.75" x14ac:dyDescent="0.2">
      <c r="A56" s="20" t="s">
        <v>51</v>
      </c>
      <c r="B56" s="53" t="s">
        <v>243</v>
      </c>
      <c r="C56" s="24">
        <f>SUM(G56,J56,M56,S56,V56)</f>
        <v>20</v>
      </c>
      <c r="D56" s="22">
        <f>SUM(F56,I56,L56,R56,U56)</f>
        <v>1</v>
      </c>
      <c r="E56" s="58" t="s">
        <v>38</v>
      </c>
      <c r="F56" s="60"/>
      <c r="G56" s="59"/>
      <c r="H56" s="23"/>
      <c r="I56" s="60"/>
      <c r="J56" s="59"/>
      <c r="K56" s="58"/>
      <c r="L56" s="60">
        <v>1</v>
      </c>
      <c r="M56" s="59">
        <v>20</v>
      </c>
      <c r="N56" s="58">
        <v>25</v>
      </c>
      <c r="O56" s="60"/>
      <c r="P56" s="59"/>
      <c r="Q56" s="58"/>
      <c r="R56" s="22"/>
      <c r="S56" s="24"/>
      <c r="T56" s="23"/>
      <c r="U56" s="22"/>
      <c r="V56" s="24"/>
      <c r="W56" s="44"/>
      <c r="X56" s="44"/>
    </row>
    <row r="57" spans="1:24" ht="15.75" x14ac:dyDescent="0.2">
      <c r="A57" s="20" t="s">
        <v>52</v>
      </c>
      <c r="B57" s="53" t="s">
        <v>253</v>
      </c>
      <c r="C57" s="24">
        <f>SUM(G57,J57,M57,S57,V57)</f>
        <v>19</v>
      </c>
      <c r="D57" s="22">
        <f t="shared" ref="D57:D58" si="9">SUM(F57,I57,L57,R57,U57)</f>
        <v>1</v>
      </c>
      <c r="E57" s="58" t="s">
        <v>38</v>
      </c>
      <c r="F57" s="60">
        <v>0.5</v>
      </c>
      <c r="G57" s="59">
        <v>4</v>
      </c>
      <c r="H57" s="23">
        <v>300</v>
      </c>
      <c r="I57" s="60"/>
      <c r="J57" s="59"/>
      <c r="K57" s="58"/>
      <c r="L57" s="60">
        <v>0.5</v>
      </c>
      <c r="M57" s="59">
        <v>15</v>
      </c>
      <c r="N57" s="58">
        <v>25</v>
      </c>
      <c r="O57" s="60"/>
      <c r="P57" s="59"/>
      <c r="Q57" s="58"/>
      <c r="R57" s="22"/>
      <c r="S57" s="24"/>
      <c r="T57" s="23"/>
      <c r="U57" s="22"/>
      <c r="V57" s="24"/>
      <c r="W57" s="44"/>
      <c r="X57" s="44"/>
    </row>
    <row r="58" spans="1:24" ht="31.5" x14ac:dyDescent="0.2">
      <c r="A58" s="20" t="s">
        <v>145</v>
      </c>
      <c r="B58" s="53" t="s">
        <v>33</v>
      </c>
      <c r="C58" s="24">
        <f>SUM(G58,J58,M58,S58,V58)</f>
        <v>19</v>
      </c>
      <c r="D58" s="22">
        <f t="shared" si="9"/>
        <v>1</v>
      </c>
      <c r="E58" s="58" t="s">
        <v>38</v>
      </c>
      <c r="F58" s="60">
        <v>0.5</v>
      </c>
      <c r="G58" s="59">
        <v>4</v>
      </c>
      <c r="H58" s="23">
        <v>300</v>
      </c>
      <c r="I58" s="60"/>
      <c r="J58" s="59"/>
      <c r="K58" s="58"/>
      <c r="L58" s="60"/>
      <c r="M58" s="59"/>
      <c r="N58" s="58"/>
      <c r="O58" s="60"/>
      <c r="P58" s="59"/>
      <c r="Q58" s="58"/>
      <c r="R58" s="22">
        <v>0.5</v>
      </c>
      <c r="S58" s="24">
        <v>15</v>
      </c>
      <c r="T58" s="23">
        <v>10</v>
      </c>
      <c r="U58" s="22"/>
      <c r="V58" s="24"/>
      <c r="W58" s="44"/>
      <c r="X58" s="44"/>
    </row>
    <row r="59" spans="1:24" x14ac:dyDescent="0.2">
      <c r="A59" s="190" t="s">
        <v>126</v>
      </c>
      <c r="B59" s="191"/>
      <c r="C59" s="63">
        <f>SUM(C56,C57,C58)</f>
        <v>58</v>
      </c>
      <c r="D59" s="63">
        <f t="shared" ref="D59:V59" si="10">SUM(D56,D57,D58)</f>
        <v>3</v>
      </c>
      <c r="E59" s="63"/>
      <c r="F59" s="63">
        <f t="shared" si="10"/>
        <v>1</v>
      </c>
      <c r="G59" s="63">
        <f t="shared" si="10"/>
        <v>8</v>
      </c>
      <c r="H59" s="63"/>
      <c r="I59" s="63">
        <f t="shared" si="10"/>
        <v>0</v>
      </c>
      <c r="J59" s="63">
        <f t="shared" si="10"/>
        <v>0</v>
      </c>
      <c r="K59" s="63"/>
      <c r="L59" s="63">
        <f t="shared" si="10"/>
        <v>1.5</v>
      </c>
      <c r="M59" s="63">
        <f t="shared" si="10"/>
        <v>35</v>
      </c>
      <c r="N59" s="63"/>
      <c r="O59" s="63"/>
      <c r="P59" s="63"/>
      <c r="Q59" s="63"/>
      <c r="R59" s="63">
        <f t="shared" si="10"/>
        <v>0.5</v>
      </c>
      <c r="S59" s="63">
        <f t="shared" si="10"/>
        <v>15</v>
      </c>
      <c r="T59" s="63"/>
      <c r="U59" s="63">
        <f t="shared" si="10"/>
        <v>0</v>
      </c>
      <c r="V59" s="63">
        <f t="shared" si="10"/>
        <v>0</v>
      </c>
      <c r="W59" s="4"/>
      <c r="X59" s="4"/>
    </row>
    <row r="60" spans="1:24" x14ac:dyDescent="0.2">
      <c r="A60" s="231" t="s">
        <v>127</v>
      </c>
      <c r="B60" s="232"/>
      <c r="C60" s="232"/>
      <c r="D60" s="232"/>
      <c r="E60" s="232"/>
      <c r="F60" s="232"/>
      <c r="G60" s="232"/>
      <c r="H60" s="232"/>
      <c r="I60" s="232"/>
      <c r="J60" s="232"/>
      <c r="K60" s="232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2"/>
      <c r="W60" s="253"/>
      <c r="X60" s="4"/>
    </row>
    <row r="61" spans="1:24" x14ac:dyDescent="0.2">
      <c r="A61" s="3"/>
      <c r="B61" s="6"/>
      <c r="C61" s="24"/>
      <c r="D61" s="22"/>
      <c r="E61" s="23"/>
      <c r="F61" s="22"/>
      <c r="G61" s="59"/>
      <c r="H61" s="23"/>
      <c r="I61" s="60"/>
      <c r="J61" s="59"/>
      <c r="K61" s="23"/>
      <c r="L61" s="60"/>
      <c r="M61" s="59"/>
      <c r="N61" s="58"/>
      <c r="O61" s="60"/>
      <c r="P61" s="59"/>
      <c r="Q61" s="58"/>
      <c r="R61" s="22"/>
      <c r="S61" s="24"/>
      <c r="T61" s="23"/>
      <c r="U61" s="22"/>
      <c r="V61" s="24"/>
      <c r="W61" s="44"/>
      <c r="X61" s="44"/>
    </row>
    <row r="62" spans="1:24" x14ac:dyDescent="0.2">
      <c r="A62" s="159" t="s">
        <v>128</v>
      </c>
      <c r="B62" s="160"/>
      <c r="C62" s="63">
        <f>SUM(D61)</f>
        <v>0</v>
      </c>
      <c r="D62" s="63">
        <f t="shared" ref="D62:V62" si="11">SUM(E61)</f>
        <v>0</v>
      </c>
      <c r="E62" s="63"/>
      <c r="F62" s="63">
        <f t="shared" si="11"/>
        <v>0</v>
      </c>
      <c r="G62" s="63">
        <f t="shared" si="11"/>
        <v>0</v>
      </c>
      <c r="H62" s="63"/>
      <c r="I62" s="63">
        <f t="shared" si="11"/>
        <v>0</v>
      </c>
      <c r="J62" s="63">
        <f t="shared" si="11"/>
        <v>0</v>
      </c>
      <c r="K62" s="63"/>
      <c r="L62" s="63">
        <f t="shared" si="11"/>
        <v>0</v>
      </c>
      <c r="M62" s="63">
        <f t="shared" si="11"/>
        <v>0</v>
      </c>
      <c r="N62" s="63"/>
      <c r="O62" s="63">
        <f t="shared" si="11"/>
        <v>0</v>
      </c>
      <c r="P62" s="63">
        <f t="shared" si="11"/>
        <v>0</v>
      </c>
      <c r="Q62" s="63"/>
      <c r="R62" s="63">
        <f t="shared" si="11"/>
        <v>0</v>
      </c>
      <c r="S62" s="63">
        <f t="shared" si="11"/>
        <v>0</v>
      </c>
      <c r="T62" s="63"/>
      <c r="U62" s="63">
        <f t="shared" si="11"/>
        <v>0</v>
      </c>
      <c r="V62" s="63">
        <f t="shared" si="11"/>
        <v>0</v>
      </c>
      <c r="W62" s="25"/>
      <c r="X62" s="25"/>
    </row>
    <row r="63" spans="1:24" x14ac:dyDescent="0.2">
      <c r="A63" s="100"/>
      <c r="B63" s="78" t="s">
        <v>9</v>
      </c>
      <c r="C63" s="64">
        <f>SUM(C23,C40,C44,C47,C50,C53,C59,C62)</f>
        <v>493</v>
      </c>
      <c r="D63" s="64">
        <f>SUM(D23,D40,D44,D47,D50,D53,D59,D62)</f>
        <v>30</v>
      </c>
      <c r="E63" s="64"/>
      <c r="F63" s="64">
        <f t="shared" ref="F63:V63" si="12">SUM(F23,F40,F44,F47,F50,F53,F59,F62)</f>
        <v>12</v>
      </c>
      <c r="G63" s="64">
        <f t="shared" si="12"/>
        <v>188</v>
      </c>
      <c r="H63" s="64"/>
      <c r="I63" s="64">
        <f t="shared" si="12"/>
        <v>4</v>
      </c>
      <c r="J63" s="64">
        <f t="shared" si="12"/>
        <v>115</v>
      </c>
      <c r="K63" s="64"/>
      <c r="L63" s="64">
        <f>SUM(L23,L40,L44,L47,L50,L53,L59,L62)</f>
        <v>11</v>
      </c>
      <c r="M63" s="64">
        <f>SUM(M23,M40,M44,M47,M50,M53,M59,M62)</f>
        <v>160</v>
      </c>
      <c r="N63" s="64"/>
      <c r="O63" s="64">
        <f t="shared" si="12"/>
        <v>2.5</v>
      </c>
      <c r="P63" s="64">
        <f t="shared" si="12"/>
        <v>35</v>
      </c>
      <c r="Q63" s="64"/>
      <c r="R63" s="64">
        <f t="shared" si="12"/>
        <v>0.5</v>
      </c>
      <c r="S63" s="64">
        <f t="shared" si="12"/>
        <v>15</v>
      </c>
      <c r="T63" s="64"/>
      <c r="U63" s="64">
        <f t="shared" si="12"/>
        <v>0</v>
      </c>
      <c r="V63" s="64">
        <f t="shared" si="12"/>
        <v>0</v>
      </c>
      <c r="W63" s="25"/>
      <c r="X63" s="25"/>
    </row>
    <row r="64" spans="1:24" ht="15" customHeight="1" x14ac:dyDescent="0.2">
      <c r="A64" s="65"/>
      <c r="B64" s="65"/>
      <c r="C64" s="29"/>
      <c r="D64" s="29"/>
      <c r="E64" s="29"/>
      <c r="F64" s="29"/>
      <c r="G64" s="29"/>
      <c r="H64" s="29"/>
      <c r="I64" s="29"/>
    </row>
    <row r="65" spans="1:22" ht="31.5" customHeight="1" x14ac:dyDescent="0.2">
      <c r="A65" s="86" t="s">
        <v>212</v>
      </c>
      <c r="B65" s="53" t="s">
        <v>217</v>
      </c>
      <c r="C65" s="28" t="s">
        <v>214</v>
      </c>
      <c r="D65" s="28">
        <v>0</v>
      </c>
      <c r="E65" s="23" t="s">
        <v>39</v>
      </c>
      <c r="F65" s="252" t="s">
        <v>213</v>
      </c>
      <c r="G65" s="252"/>
      <c r="H65" s="252"/>
      <c r="I65" s="252"/>
      <c r="J65" s="252"/>
      <c r="K65" s="252"/>
      <c r="L65" s="252"/>
      <c r="M65" s="252"/>
      <c r="N65" s="252"/>
    </row>
    <row r="66" spans="1:22" ht="15" customHeight="1" x14ac:dyDescent="0.2">
      <c r="A66" s="87"/>
      <c r="B66" s="88"/>
      <c r="C66" s="89"/>
      <c r="D66" s="29"/>
      <c r="E66" s="29"/>
      <c r="F66" s="29"/>
      <c r="G66" s="29"/>
      <c r="H66" s="29"/>
      <c r="I66" s="29"/>
    </row>
    <row r="67" spans="1:22" x14ac:dyDescent="0.2">
      <c r="A67" s="37"/>
      <c r="B67" s="66" t="s">
        <v>14</v>
      </c>
      <c r="E67" s="29"/>
      <c r="F67" s="29"/>
      <c r="G67" s="37"/>
      <c r="H67" s="37"/>
      <c r="I67" s="37"/>
      <c r="J67" s="37"/>
      <c r="K67" s="37"/>
      <c r="L67" s="37"/>
      <c r="M67" s="37"/>
      <c r="N67" s="29"/>
      <c r="O67" s="29"/>
      <c r="P67" s="29"/>
      <c r="Q67" s="29"/>
      <c r="R67" s="29"/>
      <c r="S67" s="29"/>
      <c r="T67" s="29"/>
      <c r="U67" s="29"/>
      <c r="V67" s="29"/>
    </row>
    <row r="68" spans="1:22" x14ac:dyDescent="0.2">
      <c r="A68" s="37"/>
      <c r="B68" s="5" t="s">
        <v>25</v>
      </c>
      <c r="C68" s="28">
        <v>2</v>
      </c>
      <c r="E68" s="29"/>
      <c r="F68" s="29"/>
      <c r="G68" s="4"/>
      <c r="H68" s="4"/>
      <c r="I68" s="4"/>
      <c r="J68" s="4"/>
      <c r="K68" s="4"/>
      <c r="L68" s="4"/>
      <c r="M68" s="4"/>
      <c r="N68" s="29"/>
      <c r="O68" s="29"/>
      <c r="P68" s="29"/>
      <c r="Q68" s="29"/>
      <c r="R68" s="29"/>
      <c r="S68" s="29"/>
      <c r="T68" s="29"/>
      <c r="U68" s="29"/>
      <c r="V68" s="29"/>
    </row>
    <row r="69" spans="1:22" x14ac:dyDescent="0.2">
      <c r="A69" s="37"/>
      <c r="B69" s="67" t="s">
        <v>26</v>
      </c>
      <c r="C69" s="28">
        <f>SUM(G63,J63,M63)</f>
        <v>463</v>
      </c>
      <c r="E69" s="29"/>
      <c r="F69" s="29"/>
      <c r="G69" s="4"/>
      <c r="H69" s="4"/>
      <c r="I69" s="4"/>
      <c r="J69" s="4"/>
      <c r="K69" s="4"/>
      <c r="L69" s="4"/>
      <c r="M69" s="4"/>
      <c r="N69" s="29"/>
      <c r="O69" s="29"/>
      <c r="P69" s="29"/>
      <c r="Q69" s="29"/>
      <c r="R69" s="29"/>
      <c r="S69" s="29"/>
      <c r="T69" s="29"/>
      <c r="U69" s="29"/>
      <c r="V69" s="29"/>
    </row>
    <row r="70" spans="1:22" x14ac:dyDescent="0.2">
      <c r="A70" s="37"/>
      <c r="B70" s="67" t="s">
        <v>3</v>
      </c>
      <c r="C70" s="28">
        <f>SUM(F63,I63,L63)</f>
        <v>27</v>
      </c>
      <c r="E70" s="29"/>
      <c r="F70" s="29"/>
      <c r="G70" s="4"/>
      <c r="H70" s="4"/>
      <c r="I70" s="4"/>
      <c r="J70" s="4"/>
      <c r="K70" s="4"/>
      <c r="L70" s="4"/>
      <c r="M70" s="4"/>
      <c r="N70" s="29"/>
      <c r="O70" s="29"/>
      <c r="P70" s="29"/>
      <c r="Q70" s="29"/>
      <c r="R70" s="29"/>
      <c r="S70" s="29"/>
      <c r="T70" s="29"/>
      <c r="U70" s="29"/>
      <c r="V70" s="29"/>
    </row>
    <row r="71" spans="1:22" x14ac:dyDescent="0.2">
      <c r="A71" s="37"/>
      <c r="B71" s="68"/>
      <c r="C71" s="4"/>
      <c r="E71" s="29"/>
      <c r="F71" s="29"/>
      <c r="G71" s="4"/>
      <c r="H71" s="4"/>
      <c r="I71" s="4"/>
      <c r="J71" s="4"/>
      <c r="K71" s="4"/>
      <c r="L71" s="4"/>
      <c r="M71" s="4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">
      <c r="A72" s="37"/>
      <c r="B72" s="37" t="s">
        <v>15</v>
      </c>
      <c r="C72" s="4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">
      <c r="A73" s="37"/>
      <c r="B73" s="5" t="s">
        <v>183</v>
      </c>
      <c r="C73" s="28"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">
      <c r="B74" s="5" t="s">
        <v>26</v>
      </c>
      <c r="C74" s="28">
        <f>SUM(P63,S63,V63)</f>
        <v>50</v>
      </c>
      <c r="D74" s="29"/>
      <c r="E74" s="29"/>
      <c r="F74" s="29"/>
      <c r="G74" s="29"/>
      <c r="H74" s="29"/>
      <c r="I74" s="29"/>
      <c r="J74" s="29"/>
    </row>
    <row r="75" spans="1:22" x14ac:dyDescent="0.2">
      <c r="A75" s="37"/>
      <c r="B75" s="67" t="s">
        <v>3</v>
      </c>
      <c r="C75" s="28">
        <f>SUM(O63,R63,U63)</f>
        <v>3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</row>
    <row r="76" spans="1:22" x14ac:dyDescent="0.2">
      <c r="A76" s="37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42"/>
      <c r="O76" s="42"/>
      <c r="P76" s="42"/>
      <c r="Q76" s="42"/>
      <c r="R76" s="42"/>
      <c r="S76" s="42"/>
      <c r="T76" s="42"/>
      <c r="U76" s="42"/>
      <c r="V76" s="42"/>
    </row>
    <row r="77" spans="1:22" x14ac:dyDescent="0.2">
      <c r="A77" s="37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42"/>
      <c r="O77" s="42"/>
      <c r="P77" s="42"/>
      <c r="Q77" s="42"/>
      <c r="R77" s="42"/>
      <c r="S77" s="42"/>
      <c r="T77" s="42"/>
      <c r="U77" s="42"/>
      <c r="V77" s="42"/>
    </row>
    <row r="78" spans="1:22" x14ac:dyDescent="0.2">
      <c r="A78" s="37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42"/>
      <c r="O78" s="42"/>
      <c r="P78" s="42"/>
      <c r="Q78" s="42"/>
      <c r="R78" s="42"/>
      <c r="S78" s="42"/>
      <c r="T78" s="42"/>
      <c r="U78" s="42"/>
      <c r="V78" s="42"/>
    </row>
    <row r="79" spans="1:22" x14ac:dyDescent="0.2">
      <c r="A79" s="37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42"/>
      <c r="O79" s="42"/>
      <c r="P79" s="42"/>
      <c r="Q79" s="42"/>
      <c r="R79" s="42"/>
      <c r="S79" s="42"/>
      <c r="T79" s="42"/>
      <c r="U79" s="42"/>
      <c r="V79" s="42"/>
    </row>
    <row r="80" spans="1:22" x14ac:dyDescent="0.2">
      <c r="A80" s="37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42"/>
      <c r="O80" s="42"/>
      <c r="P80" s="42"/>
      <c r="Q80" s="42"/>
      <c r="R80" s="42"/>
      <c r="S80" s="42"/>
      <c r="T80" s="42"/>
      <c r="U80" s="42"/>
      <c r="V80" s="42"/>
    </row>
    <row r="81" spans="1:23" x14ac:dyDescent="0.2">
      <c r="A81" s="29" t="s">
        <v>12</v>
      </c>
      <c r="B81" s="133" t="s">
        <v>271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 t="s">
        <v>186</v>
      </c>
      <c r="O81" s="133"/>
      <c r="P81" s="133"/>
      <c r="Q81" s="133"/>
      <c r="R81" s="133"/>
      <c r="S81" s="133"/>
      <c r="T81" s="133"/>
      <c r="U81" s="133"/>
      <c r="V81" s="133"/>
    </row>
    <row r="82" spans="1:23" x14ac:dyDescent="0.2">
      <c r="A82" s="29" t="s">
        <v>11</v>
      </c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2" t="s">
        <v>187</v>
      </c>
      <c r="O82" s="132"/>
      <c r="P82" s="132"/>
      <c r="Q82" s="132"/>
      <c r="R82" s="132"/>
      <c r="S82" s="132"/>
      <c r="T82" s="132"/>
      <c r="U82" s="132"/>
      <c r="V82" s="132"/>
    </row>
    <row r="83" spans="1:23" x14ac:dyDescent="0.2">
      <c r="A83" s="29" t="s">
        <v>263</v>
      </c>
      <c r="B83" s="133" t="s">
        <v>0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43"/>
      <c r="O83" s="43"/>
      <c r="P83" s="43"/>
      <c r="Q83" s="43"/>
      <c r="R83" s="43"/>
      <c r="S83" s="43"/>
      <c r="T83" s="43"/>
      <c r="U83" s="43"/>
      <c r="V83" s="43"/>
    </row>
    <row r="84" spans="1:23" x14ac:dyDescent="0.2">
      <c r="A84" s="29"/>
      <c r="B84" s="133" t="s">
        <v>220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43"/>
      <c r="O84" s="43"/>
      <c r="P84" s="43"/>
      <c r="Q84" s="43"/>
      <c r="R84" s="43"/>
      <c r="S84" s="43"/>
      <c r="T84" s="43"/>
      <c r="U84" s="43"/>
      <c r="V84" s="43"/>
    </row>
    <row r="85" spans="1:23" x14ac:dyDescent="0.2">
      <c r="A85" s="2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3"/>
      <c r="O85" s="43"/>
      <c r="P85" s="43"/>
      <c r="Q85" s="43"/>
      <c r="R85" s="43"/>
      <c r="S85" s="43"/>
      <c r="T85" s="43"/>
      <c r="U85" s="43"/>
      <c r="V85" s="43"/>
    </row>
    <row r="86" spans="1:23" ht="13.5" customHeight="1" x14ac:dyDescent="0.2">
      <c r="A86" s="134" t="s">
        <v>1</v>
      </c>
      <c r="B86" s="134" t="s">
        <v>2</v>
      </c>
      <c r="C86" s="262" t="s">
        <v>19</v>
      </c>
      <c r="D86" s="263"/>
      <c r="E86" s="263"/>
      <c r="F86" s="263" t="s">
        <v>20</v>
      </c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4"/>
    </row>
    <row r="87" spans="1:23" ht="23.85" customHeight="1" x14ac:dyDescent="0.2">
      <c r="A87" s="135"/>
      <c r="B87" s="135"/>
      <c r="C87" s="208" t="s">
        <v>16</v>
      </c>
      <c r="D87" s="207" t="s">
        <v>3</v>
      </c>
      <c r="E87" s="217" t="s">
        <v>4</v>
      </c>
      <c r="F87" s="184" t="s">
        <v>14</v>
      </c>
      <c r="G87" s="175"/>
      <c r="H87" s="175"/>
      <c r="I87" s="175"/>
      <c r="J87" s="175"/>
      <c r="K87" s="175"/>
      <c r="L87" s="175"/>
      <c r="M87" s="175"/>
      <c r="N87" s="175"/>
      <c r="O87" s="175" t="s">
        <v>15</v>
      </c>
      <c r="P87" s="175"/>
      <c r="Q87" s="175"/>
      <c r="R87" s="175"/>
      <c r="S87" s="175"/>
      <c r="T87" s="175"/>
      <c r="U87" s="175"/>
      <c r="V87" s="176"/>
    </row>
    <row r="88" spans="1:23" ht="29.25" customHeight="1" x14ac:dyDescent="0.2">
      <c r="A88" s="135"/>
      <c r="B88" s="135"/>
      <c r="C88" s="208"/>
      <c r="D88" s="207"/>
      <c r="E88" s="217"/>
      <c r="F88" s="261" t="s">
        <v>106</v>
      </c>
      <c r="G88" s="261"/>
      <c r="H88" s="261"/>
      <c r="I88" s="177" t="s">
        <v>6</v>
      </c>
      <c r="J88" s="178"/>
      <c r="K88" s="179"/>
      <c r="L88" s="177" t="s">
        <v>7</v>
      </c>
      <c r="M88" s="178"/>
      <c r="N88" s="179"/>
      <c r="O88" s="177" t="s">
        <v>6</v>
      </c>
      <c r="P88" s="178"/>
      <c r="Q88" s="179"/>
      <c r="R88" s="177" t="s">
        <v>17</v>
      </c>
      <c r="S88" s="178"/>
      <c r="T88" s="179"/>
      <c r="U88" s="177" t="s">
        <v>10</v>
      </c>
      <c r="V88" s="179"/>
    </row>
    <row r="89" spans="1:23" ht="74.849999999999994" customHeight="1" x14ac:dyDescent="0.2">
      <c r="A89" s="136"/>
      <c r="B89" s="136"/>
      <c r="C89" s="208"/>
      <c r="D89" s="207"/>
      <c r="E89" s="217"/>
      <c r="F89" s="47" t="s">
        <v>3</v>
      </c>
      <c r="G89" s="48" t="s">
        <v>8</v>
      </c>
      <c r="H89" s="49" t="s">
        <v>18</v>
      </c>
      <c r="I89" s="50" t="s">
        <v>3</v>
      </c>
      <c r="J89" s="48" t="s">
        <v>8</v>
      </c>
      <c r="K89" s="49" t="s">
        <v>18</v>
      </c>
      <c r="L89" s="69" t="s">
        <v>3</v>
      </c>
      <c r="M89" s="48" t="s">
        <v>8</v>
      </c>
      <c r="N89" s="49" t="s">
        <v>18</v>
      </c>
      <c r="O89" s="50" t="s">
        <v>3</v>
      </c>
      <c r="P89" s="48" t="s">
        <v>8</v>
      </c>
      <c r="Q89" s="49" t="s">
        <v>18</v>
      </c>
      <c r="R89" s="50" t="s">
        <v>3</v>
      </c>
      <c r="S89" s="51" t="s">
        <v>8</v>
      </c>
      <c r="T89" s="70" t="s">
        <v>18</v>
      </c>
      <c r="U89" s="50" t="s">
        <v>3</v>
      </c>
      <c r="V89" s="48" t="s">
        <v>8</v>
      </c>
    </row>
    <row r="90" spans="1:23" x14ac:dyDescent="0.2">
      <c r="A90" s="231" t="s">
        <v>113</v>
      </c>
      <c r="B90" s="232"/>
      <c r="C90" s="232"/>
      <c r="D90" s="232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</row>
    <row r="91" spans="1:23" ht="15.75" x14ac:dyDescent="0.2">
      <c r="A91" s="20" t="s">
        <v>49</v>
      </c>
      <c r="B91" s="53" t="s">
        <v>33</v>
      </c>
      <c r="C91" s="24">
        <f>SUM(G91,J91,M91,P91,S91,V91)</f>
        <v>50</v>
      </c>
      <c r="D91" s="22">
        <f>SUM(F91,I91,L91,O91,R91,U91)</f>
        <v>4</v>
      </c>
      <c r="E91" s="23" t="s">
        <v>42</v>
      </c>
      <c r="F91" s="71">
        <v>1</v>
      </c>
      <c r="G91" s="24">
        <v>10</v>
      </c>
      <c r="H91" s="23">
        <v>300</v>
      </c>
      <c r="I91" s="22">
        <v>3</v>
      </c>
      <c r="J91" s="24">
        <v>40</v>
      </c>
      <c r="K91" s="23">
        <v>10</v>
      </c>
      <c r="L91" s="22"/>
      <c r="M91" s="24"/>
      <c r="N91" s="23"/>
      <c r="O91" s="22"/>
      <c r="P91" s="24"/>
      <c r="Q91" s="23"/>
      <c r="R91" s="22"/>
      <c r="S91" s="24"/>
      <c r="T91" s="23"/>
      <c r="U91" s="22"/>
      <c r="V91" s="24"/>
    </row>
    <row r="92" spans="1:23" ht="25.5" x14ac:dyDescent="0.2">
      <c r="A92" s="20" t="s">
        <v>48</v>
      </c>
      <c r="B92" s="120" t="s">
        <v>254</v>
      </c>
      <c r="C92" s="24">
        <f t="shared" ref="C92:C96" si="13">SUM(G92,J92,M92,P92,S92,V92)</f>
        <v>30</v>
      </c>
      <c r="D92" s="22">
        <f t="shared" ref="D92:D96" si="14">SUM(F92,I92,L92,O92,R92,U92)</f>
        <v>2</v>
      </c>
      <c r="E92" s="23" t="s">
        <v>38</v>
      </c>
      <c r="F92" s="71">
        <v>1</v>
      </c>
      <c r="G92" s="24">
        <v>15</v>
      </c>
      <c r="H92" s="23">
        <v>300</v>
      </c>
      <c r="I92" s="22"/>
      <c r="J92" s="24"/>
      <c r="K92" s="23"/>
      <c r="L92" s="22">
        <v>1</v>
      </c>
      <c r="M92" s="24">
        <v>15</v>
      </c>
      <c r="N92" s="23">
        <v>25</v>
      </c>
      <c r="O92" s="22"/>
      <c r="P92" s="24"/>
      <c r="Q92" s="23"/>
      <c r="R92" s="22"/>
      <c r="S92" s="24"/>
      <c r="T92" s="23"/>
      <c r="U92" s="22"/>
      <c r="V92" s="24"/>
    </row>
    <row r="93" spans="1:23" ht="15.75" x14ac:dyDescent="0.2">
      <c r="A93" s="20" t="s">
        <v>50</v>
      </c>
      <c r="B93" s="53" t="s">
        <v>33</v>
      </c>
      <c r="C93" s="24">
        <f t="shared" si="13"/>
        <v>30</v>
      </c>
      <c r="D93" s="22">
        <f t="shared" si="14"/>
        <v>2</v>
      </c>
      <c r="E93" s="23" t="s">
        <v>42</v>
      </c>
      <c r="F93" s="71">
        <v>0.5</v>
      </c>
      <c r="G93" s="24">
        <v>5</v>
      </c>
      <c r="H93" s="23">
        <v>300</v>
      </c>
      <c r="I93" s="22">
        <v>1.5</v>
      </c>
      <c r="J93" s="24">
        <v>25</v>
      </c>
      <c r="K93" s="23">
        <v>10</v>
      </c>
      <c r="L93" s="22"/>
      <c r="M93" s="24"/>
      <c r="N93" s="23"/>
      <c r="O93" s="22"/>
      <c r="P93" s="24"/>
      <c r="Q93" s="23"/>
      <c r="R93" s="22"/>
      <c r="S93" s="24"/>
      <c r="T93" s="23"/>
      <c r="U93" s="22"/>
      <c r="V93" s="24"/>
    </row>
    <row r="94" spans="1:23" ht="15.75" x14ac:dyDescent="0.2">
      <c r="A94" s="20" t="s">
        <v>43</v>
      </c>
      <c r="B94" s="53" t="s">
        <v>44</v>
      </c>
      <c r="C94" s="24">
        <f t="shared" si="13"/>
        <v>30</v>
      </c>
      <c r="D94" s="22">
        <f t="shared" si="14"/>
        <v>2</v>
      </c>
      <c r="E94" s="23" t="s">
        <v>38</v>
      </c>
      <c r="F94" s="71">
        <v>0.5</v>
      </c>
      <c r="G94" s="24">
        <v>10</v>
      </c>
      <c r="H94" s="23">
        <v>300</v>
      </c>
      <c r="I94" s="22"/>
      <c r="J94" s="24"/>
      <c r="K94" s="23"/>
      <c r="L94" s="22">
        <v>1.5</v>
      </c>
      <c r="M94" s="24">
        <v>20</v>
      </c>
      <c r="N94" s="23">
        <v>25</v>
      </c>
      <c r="O94" s="22"/>
      <c r="P94" s="24"/>
      <c r="Q94" s="23"/>
      <c r="R94" s="22"/>
      <c r="S94" s="24"/>
      <c r="T94" s="23"/>
      <c r="U94" s="22"/>
      <c r="V94" s="24"/>
    </row>
    <row r="95" spans="1:23" ht="15.75" x14ac:dyDescent="0.2">
      <c r="A95" s="119" t="s">
        <v>148</v>
      </c>
      <c r="B95" s="53" t="s">
        <v>241</v>
      </c>
      <c r="C95" s="24">
        <f t="shared" si="13"/>
        <v>20</v>
      </c>
      <c r="D95" s="22">
        <f t="shared" si="14"/>
        <v>1</v>
      </c>
      <c r="E95" s="23" t="s">
        <v>38</v>
      </c>
      <c r="F95" s="71">
        <v>0.5</v>
      </c>
      <c r="G95" s="24">
        <v>10</v>
      </c>
      <c r="H95" s="23">
        <v>300</v>
      </c>
      <c r="I95" s="22">
        <v>0.5</v>
      </c>
      <c r="J95" s="24">
        <v>10</v>
      </c>
      <c r="K95" s="23">
        <v>10</v>
      </c>
      <c r="L95" s="22"/>
      <c r="M95" s="24"/>
      <c r="N95" s="23"/>
      <c r="O95" s="22"/>
      <c r="P95" s="24"/>
      <c r="Q95" s="23"/>
      <c r="R95" s="22"/>
      <c r="S95" s="24"/>
      <c r="T95" s="23"/>
      <c r="U95" s="22"/>
      <c r="V95" s="24"/>
    </row>
    <row r="96" spans="1:23" ht="15.75" x14ac:dyDescent="0.2">
      <c r="A96" s="20" t="s">
        <v>55</v>
      </c>
      <c r="B96" s="53" t="s">
        <v>226</v>
      </c>
      <c r="C96" s="24">
        <f t="shared" si="13"/>
        <v>25</v>
      </c>
      <c r="D96" s="22">
        <f t="shared" si="14"/>
        <v>1</v>
      </c>
      <c r="E96" s="23" t="s">
        <v>38</v>
      </c>
      <c r="F96" s="71">
        <v>0.5</v>
      </c>
      <c r="G96" s="24">
        <v>15</v>
      </c>
      <c r="H96" s="23">
        <v>300</v>
      </c>
      <c r="I96" s="22"/>
      <c r="J96" s="24"/>
      <c r="K96" s="23"/>
      <c r="L96" s="22">
        <v>0.5</v>
      </c>
      <c r="M96" s="24">
        <v>10</v>
      </c>
      <c r="N96" s="23">
        <v>25</v>
      </c>
      <c r="O96" s="22"/>
      <c r="P96" s="24"/>
      <c r="Q96" s="23"/>
      <c r="R96" s="22"/>
      <c r="S96" s="24"/>
      <c r="T96" s="23"/>
      <c r="U96" s="22"/>
      <c r="V96" s="24"/>
    </row>
    <row r="97" spans="1:23" x14ac:dyDescent="0.2">
      <c r="A97" s="137" t="s">
        <v>114</v>
      </c>
      <c r="B97" s="138"/>
      <c r="C97" s="56">
        <f>SUM(C91:C96)</f>
        <v>185</v>
      </c>
      <c r="D97" s="56">
        <f t="shared" ref="D97:V97" si="15">SUM(D91:D96)</f>
        <v>12</v>
      </c>
      <c r="E97" s="56"/>
      <c r="F97" s="56">
        <f t="shared" si="15"/>
        <v>4</v>
      </c>
      <c r="G97" s="56">
        <f t="shared" si="15"/>
        <v>65</v>
      </c>
      <c r="H97" s="56"/>
      <c r="I97" s="56">
        <f t="shared" si="15"/>
        <v>5</v>
      </c>
      <c r="J97" s="56">
        <f t="shared" si="15"/>
        <v>75</v>
      </c>
      <c r="K97" s="56"/>
      <c r="L97" s="56">
        <f t="shared" si="15"/>
        <v>3</v>
      </c>
      <c r="M97" s="56">
        <f t="shared" si="15"/>
        <v>45</v>
      </c>
      <c r="N97" s="56"/>
      <c r="O97" s="56">
        <f t="shared" si="15"/>
        <v>0</v>
      </c>
      <c r="P97" s="56">
        <f t="shared" si="15"/>
        <v>0</v>
      </c>
      <c r="Q97" s="56"/>
      <c r="R97" s="56">
        <f t="shared" si="15"/>
        <v>0</v>
      </c>
      <c r="S97" s="56">
        <f t="shared" si="15"/>
        <v>0</v>
      </c>
      <c r="T97" s="56"/>
      <c r="U97" s="56">
        <f t="shared" si="15"/>
        <v>0</v>
      </c>
      <c r="V97" s="56">
        <f t="shared" si="15"/>
        <v>0</v>
      </c>
    </row>
    <row r="98" spans="1:23" x14ac:dyDescent="0.2">
      <c r="A98" s="233" t="s">
        <v>115</v>
      </c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5"/>
    </row>
    <row r="99" spans="1:23" ht="15.75" customHeight="1" x14ac:dyDescent="0.2">
      <c r="A99" s="119" t="s">
        <v>149</v>
      </c>
      <c r="B99" s="53" t="s">
        <v>150</v>
      </c>
      <c r="C99" s="107">
        <f>SUM(G99,J99,M99,P99,S99,V99)</f>
        <v>40</v>
      </c>
      <c r="D99" s="105">
        <f>SUM(F99,I99,L99,O99,R99,U99)</f>
        <v>2</v>
      </c>
      <c r="E99" s="127" t="s">
        <v>39</v>
      </c>
      <c r="F99" s="105"/>
      <c r="G99" s="107"/>
      <c r="H99" s="106"/>
      <c r="I99" s="105">
        <v>2</v>
      </c>
      <c r="J99" s="107">
        <v>40</v>
      </c>
      <c r="K99" s="106">
        <v>20</v>
      </c>
      <c r="L99" s="105"/>
      <c r="M99" s="107"/>
      <c r="N99" s="106"/>
      <c r="O99" s="105"/>
      <c r="P99" s="107"/>
      <c r="Q99" s="106"/>
      <c r="R99" s="105"/>
      <c r="S99" s="107"/>
      <c r="T99" s="106"/>
      <c r="U99" s="105"/>
      <c r="V99" s="107"/>
    </row>
    <row r="100" spans="1:23" ht="15.75" customHeight="1" x14ac:dyDescent="0.2">
      <c r="A100" s="139" t="s">
        <v>172</v>
      </c>
      <c r="B100" s="140"/>
      <c r="C100" s="265"/>
      <c r="D100" s="266"/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7"/>
    </row>
    <row r="101" spans="1:23" ht="15.75" customHeight="1" x14ac:dyDescent="0.2">
      <c r="A101" s="55" t="s">
        <v>173</v>
      </c>
      <c r="B101" s="220" t="s">
        <v>252</v>
      </c>
      <c r="C101" s="242">
        <f>SUM(G101,J101,M101,P101,S101,V101,G102,J102,M102,P102,S102,V102,G103,J103,M103,P103,S103,V103,G104,J104,M104,P104,S104,V104)</f>
        <v>10</v>
      </c>
      <c r="D101" s="245">
        <v>0.5</v>
      </c>
      <c r="E101" s="239" t="s">
        <v>38</v>
      </c>
      <c r="F101" s="227">
        <v>0.5</v>
      </c>
      <c r="G101" s="107">
        <v>2</v>
      </c>
      <c r="H101" s="106">
        <v>300</v>
      </c>
      <c r="I101" s="105"/>
      <c r="J101" s="107"/>
      <c r="K101" s="106"/>
      <c r="L101" s="105"/>
      <c r="M101" s="107"/>
      <c r="N101" s="106"/>
      <c r="O101" s="105"/>
      <c r="P101" s="107"/>
      <c r="Q101" s="106"/>
      <c r="R101" s="112"/>
      <c r="S101" s="113"/>
      <c r="T101" s="114"/>
      <c r="U101" s="115"/>
      <c r="V101" s="113"/>
    </row>
    <row r="102" spans="1:23" ht="15.75" customHeight="1" x14ac:dyDescent="0.2">
      <c r="A102" s="55" t="s">
        <v>174</v>
      </c>
      <c r="B102" s="221"/>
      <c r="C102" s="243"/>
      <c r="D102" s="246"/>
      <c r="E102" s="240"/>
      <c r="F102" s="228"/>
      <c r="G102" s="107">
        <v>3</v>
      </c>
      <c r="H102" s="106">
        <v>300</v>
      </c>
      <c r="I102" s="105"/>
      <c r="J102" s="107"/>
      <c r="K102" s="106"/>
      <c r="L102" s="105"/>
      <c r="M102" s="107"/>
      <c r="N102" s="106"/>
      <c r="O102" s="105"/>
      <c r="P102" s="107"/>
      <c r="Q102" s="106"/>
      <c r="R102" s="115"/>
      <c r="S102" s="113"/>
      <c r="T102" s="114"/>
      <c r="U102" s="115"/>
      <c r="V102" s="113"/>
    </row>
    <row r="103" spans="1:23" ht="15.75" x14ac:dyDescent="0.2">
      <c r="A103" s="55" t="s">
        <v>175</v>
      </c>
      <c r="B103" s="221"/>
      <c r="C103" s="243"/>
      <c r="D103" s="246"/>
      <c r="E103" s="240"/>
      <c r="F103" s="228"/>
      <c r="G103" s="107">
        <v>2</v>
      </c>
      <c r="H103" s="106">
        <v>300</v>
      </c>
      <c r="I103" s="105"/>
      <c r="J103" s="107"/>
      <c r="K103" s="106"/>
      <c r="L103" s="105"/>
      <c r="M103" s="107"/>
      <c r="N103" s="106"/>
      <c r="O103" s="105"/>
      <c r="P103" s="107"/>
      <c r="Q103" s="106"/>
      <c r="R103" s="115"/>
      <c r="S103" s="113"/>
      <c r="T103" s="114"/>
      <c r="U103" s="115"/>
      <c r="V103" s="113"/>
    </row>
    <row r="104" spans="1:23" ht="15.75" x14ac:dyDescent="0.2">
      <c r="A104" s="55" t="s">
        <v>176</v>
      </c>
      <c r="B104" s="222"/>
      <c r="C104" s="244"/>
      <c r="D104" s="247"/>
      <c r="E104" s="241"/>
      <c r="F104" s="229"/>
      <c r="G104" s="107">
        <v>3</v>
      </c>
      <c r="H104" s="106">
        <v>300</v>
      </c>
      <c r="I104" s="105"/>
      <c r="J104" s="107"/>
      <c r="K104" s="106"/>
      <c r="L104" s="105"/>
      <c r="M104" s="107"/>
      <c r="N104" s="106"/>
      <c r="O104" s="105"/>
      <c r="P104" s="107"/>
      <c r="Q104" s="106"/>
      <c r="R104" s="115"/>
      <c r="S104" s="113"/>
      <c r="T104" s="114"/>
      <c r="U104" s="115"/>
      <c r="V104" s="113"/>
    </row>
    <row r="105" spans="1:23" ht="15.75" x14ac:dyDescent="0.2">
      <c r="A105" s="20" t="s">
        <v>45</v>
      </c>
      <c r="B105" s="53" t="s">
        <v>216</v>
      </c>
      <c r="C105" s="107">
        <f>SUM(G105,J105,M105,P105,S105,V105,)</f>
        <v>15</v>
      </c>
      <c r="D105" s="105">
        <v>0.5</v>
      </c>
      <c r="E105" s="106" t="s">
        <v>38</v>
      </c>
      <c r="F105" s="116">
        <v>0.25</v>
      </c>
      <c r="G105" s="107">
        <v>5</v>
      </c>
      <c r="H105" s="106">
        <v>300</v>
      </c>
      <c r="I105" s="105"/>
      <c r="J105" s="107"/>
      <c r="K105" s="106"/>
      <c r="L105" s="105">
        <v>0.25</v>
      </c>
      <c r="M105" s="107">
        <v>10</v>
      </c>
      <c r="N105" s="106">
        <v>25</v>
      </c>
      <c r="O105" s="105"/>
      <c r="P105" s="107"/>
      <c r="Q105" s="106"/>
      <c r="R105" s="105"/>
      <c r="S105" s="107"/>
      <c r="T105" s="106"/>
      <c r="U105" s="105"/>
      <c r="V105" s="107"/>
    </row>
    <row r="106" spans="1:23" ht="25.5" x14ac:dyDescent="0.2">
      <c r="A106" s="20" t="s">
        <v>28</v>
      </c>
      <c r="B106" s="53" t="s">
        <v>244</v>
      </c>
      <c r="C106" s="107">
        <f>SUM(G106,J106,M106,P106,S106,V106)</f>
        <v>10</v>
      </c>
      <c r="D106" s="105">
        <f t="shared" ref="D106:D109" si="16">SUM(F106,I106,L106,O106,R106,U106)</f>
        <v>1</v>
      </c>
      <c r="E106" s="106" t="s">
        <v>38</v>
      </c>
      <c r="F106" s="116">
        <v>0.5</v>
      </c>
      <c r="G106" s="107">
        <v>5</v>
      </c>
      <c r="H106" s="106">
        <v>300</v>
      </c>
      <c r="I106" s="105"/>
      <c r="J106" s="107"/>
      <c r="K106" s="106"/>
      <c r="L106" s="105">
        <v>0.5</v>
      </c>
      <c r="M106" s="107">
        <v>5</v>
      </c>
      <c r="N106" s="106">
        <v>25</v>
      </c>
      <c r="O106" s="105"/>
      <c r="P106" s="107"/>
      <c r="Q106" s="106"/>
      <c r="R106" s="105"/>
      <c r="S106" s="107"/>
      <c r="T106" s="106"/>
      <c r="U106" s="105"/>
      <c r="V106" s="107"/>
    </row>
    <row r="107" spans="1:23" ht="15.75" x14ac:dyDescent="0.2">
      <c r="A107" s="128" t="s">
        <v>166</v>
      </c>
      <c r="B107" s="98" t="s">
        <v>243</v>
      </c>
      <c r="C107" s="107">
        <f t="shared" ref="C107:C108" si="17">SUM(G107,J107,M107,P107,S107,V107)</f>
        <v>15</v>
      </c>
      <c r="D107" s="109">
        <v>1</v>
      </c>
      <c r="E107" s="110" t="s">
        <v>38</v>
      </c>
      <c r="F107" s="111">
        <v>0.5</v>
      </c>
      <c r="G107" s="108">
        <v>5</v>
      </c>
      <c r="H107" s="110">
        <v>300</v>
      </c>
      <c r="I107" s="109"/>
      <c r="J107" s="108"/>
      <c r="K107" s="110"/>
      <c r="L107" s="109">
        <v>0.5</v>
      </c>
      <c r="M107" s="108">
        <v>10</v>
      </c>
      <c r="N107" s="110">
        <v>25</v>
      </c>
      <c r="O107" s="109"/>
      <c r="P107" s="108"/>
      <c r="Q107" s="110"/>
      <c r="R107" s="109"/>
      <c r="S107" s="108"/>
      <c r="T107" s="110"/>
      <c r="U107" s="109"/>
      <c r="V107" s="108"/>
    </row>
    <row r="108" spans="1:23" ht="15.75" x14ac:dyDescent="0.2">
      <c r="A108" s="128" t="s">
        <v>171</v>
      </c>
      <c r="B108" s="98" t="s">
        <v>243</v>
      </c>
      <c r="C108" s="107">
        <f t="shared" si="17"/>
        <v>10</v>
      </c>
      <c r="D108" s="109">
        <v>1</v>
      </c>
      <c r="E108" s="110" t="s">
        <v>38</v>
      </c>
      <c r="F108" s="111"/>
      <c r="G108" s="108"/>
      <c r="H108" s="110"/>
      <c r="I108" s="109"/>
      <c r="J108" s="108"/>
      <c r="K108" s="110"/>
      <c r="L108" s="109">
        <v>1</v>
      </c>
      <c r="M108" s="108">
        <v>10</v>
      </c>
      <c r="N108" s="110">
        <v>25</v>
      </c>
      <c r="O108" s="109"/>
      <c r="P108" s="108"/>
      <c r="Q108" s="110"/>
      <c r="R108" s="109"/>
      <c r="S108" s="108"/>
      <c r="T108" s="110"/>
      <c r="U108" s="109"/>
      <c r="V108" s="108"/>
    </row>
    <row r="109" spans="1:23" ht="25.5" x14ac:dyDescent="0.2">
      <c r="A109" s="97" t="s">
        <v>112</v>
      </c>
      <c r="B109" s="98" t="s">
        <v>227</v>
      </c>
      <c r="C109" s="108">
        <f>SUM(G109,J109,M109,P109,S109,V109)</f>
        <v>10</v>
      </c>
      <c r="D109" s="109">
        <f t="shared" si="16"/>
        <v>1</v>
      </c>
      <c r="E109" s="110" t="s">
        <v>38</v>
      </c>
      <c r="F109" s="111"/>
      <c r="G109" s="108"/>
      <c r="H109" s="110"/>
      <c r="I109" s="109">
        <v>1</v>
      </c>
      <c r="J109" s="108">
        <v>10</v>
      </c>
      <c r="K109" s="110">
        <v>15</v>
      </c>
      <c r="L109" s="109"/>
      <c r="M109" s="108"/>
      <c r="N109" s="110"/>
      <c r="O109" s="109"/>
      <c r="P109" s="108"/>
      <c r="Q109" s="110"/>
      <c r="R109" s="109"/>
      <c r="S109" s="108"/>
      <c r="T109" s="110"/>
      <c r="U109" s="109"/>
      <c r="V109" s="108"/>
    </row>
    <row r="110" spans="1:23" ht="15.75" x14ac:dyDescent="0.2">
      <c r="A110" s="20" t="s">
        <v>35</v>
      </c>
      <c r="B110" s="53" t="s">
        <v>36</v>
      </c>
      <c r="C110" s="107">
        <f>SUM(G110,J110,M110,P110,R110,V110)</f>
        <v>20</v>
      </c>
      <c r="D110" s="105">
        <f>SUM(F110,I110,L110,O110,R110,U110)</f>
        <v>0</v>
      </c>
      <c r="E110" s="106" t="s">
        <v>39</v>
      </c>
      <c r="F110" s="116"/>
      <c r="G110" s="107"/>
      <c r="H110" s="106"/>
      <c r="I110" s="105">
        <v>0</v>
      </c>
      <c r="J110" s="107">
        <v>20</v>
      </c>
      <c r="K110" s="106">
        <v>20</v>
      </c>
      <c r="L110" s="105"/>
      <c r="M110" s="107"/>
      <c r="N110" s="106"/>
      <c r="O110" s="105"/>
      <c r="P110" s="107"/>
      <c r="Q110" s="106"/>
      <c r="R110" s="105"/>
      <c r="S110" s="107"/>
      <c r="T110" s="106"/>
      <c r="U110" s="105"/>
      <c r="V110" s="107"/>
    </row>
    <row r="111" spans="1:23" x14ac:dyDescent="0.2">
      <c r="A111" s="248" t="s">
        <v>116</v>
      </c>
      <c r="B111" s="249"/>
      <c r="C111" s="103">
        <f>SUM(C99,C101,C105,C106,C107,C108,C109)</f>
        <v>110</v>
      </c>
      <c r="D111" s="103">
        <f>SUM(D99,D101,D105,D106,D107,D108,D109,D110)</f>
        <v>7</v>
      </c>
      <c r="E111" s="103"/>
      <c r="F111" s="103">
        <f>SUM(F99,F101,F105,F106,F107,F108,F109,F110,)</f>
        <v>1.75</v>
      </c>
      <c r="G111" s="103">
        <f>SUM(G99,G101,G102,G103,G104,G105,G106,G107,G108,G109,G110,)</f>
        <v>25</v>
      </c>
      <c r="H111" s="103"/>
      <c r="I111" s="103">
        <f>SUM(I99,I101,I102,I103,I104,I105,I106,I107,I108,I109,I110)</f>
        <v>3</v>
      </c>
      <c r="J111" s="103">
        <f>SUM(J99,J101,J102,J103,J104,J105,J106,J107,J108,J109)</f>
        <v>50</v>
      </c>
      <c r="K111" s="103"/>
      <c r="L111" s="103">
        <f>SUM(L99,L101,L102,L103,L104,L105,L106,L107,L108,L109,L110)</f>
        <v>2.25</v>
      </c>
      <c r="M111" s="103">
        <f>SUM(M99,M101,M102,M103,M104,M105,M106,M107,M108,M109)</f>
        <v>35</v>
      </c>
      <c r="N111" s="103"/>
      <c r="O111" s="103">
        <f>SUM(O99,O101,O102,O103,O104,O105,O106,O107,O108,O109,O1109)</f>
        <v>0</v>
      </c>
      <c r="P111" s="103">
        <f>SUM(P99,P101,P102,P103,P104,P105,P106,P107,P108,P109,P110)</f>
        <v>0</v>
      </c>
      <c r="Q111" s="103"/>
      <c r="R111" s="103">
        <f>SUM(R99,R101,R102,R103,R104,R105,R106,R107,R108,R109,R110)</f>
        <v>0</v>
      </c>
      <c r="S111" s="103">
        <f>SUM(S99,S101,S102,S103,S104,S105,S106,S107,S108,S109,S110)</f>
        <v>0</v>
      </c>
      <c r="T111" s="103"/>
      <c r="U111" s="103">
        <f>SUM(U99,U101,U102,U103,U104,U105,U106,U107,U108,U109,U110,)</f>
        <v>0</v>
      </c>
      <c r="V111" s="103">
        <f>SUM(V99,V101,V102,V103,V104,V105,V106,V107,V108,V109,V110)</f>
        <v>0</v>
      </c>
    </row>
    <row r="112" spans="1:23" x14ac:dyDescent="0.2">
      <c r="A112" s="233" t="s">
        <v>117</v>
      </c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5"/>
    </row>
    <row r="113" spans="1:23" ht="15.75" x14ac:dyDescent="0.2">
      <c r="A113" s="20" t="s">
        <v>47</v>
      </c>
      <c r="B113" s="53" t="s">
        <v>144</v>
      </c>
      <c r="C113" s="24">
        <f>SUM(G113,J113,M113,P113,S113,V113)</f>
        <v>30</v>
      </c>
      <c r="D113" s="22">
        <f>SUM(F113,I113,L113,O113,R113,U113)</f>
        <v>2</v>
      </c>
      <c r="E113" s="23" t="s">
        <v>38</v>
      </c>
      <c r="F113" s="71">
        <v>0.5</v>
      </c>
      <c r="G113" s="24">
        <v>10</v>
      </c>
      <c r="H113" s="23">
        <v>300</v>
      </c>
      <c r="I113" s="22"/>
      <c r="J113" s="24"/>
      <c r="K113" s="23"/>
      <c r="L113" s="22"/>
      <c r="M113" s="24"/>
      <c r="N113" s="23"/>
      <c r="O113" s="22">
        <v>1.5</v>
      </c>
      <c r="P113" s="24">
        <v>20</v>
      </c>
      <c r="Q113" s="23">
        <v>10</v>
      </c>
      <c r="R113" s="22"/>
      <c r="S113" s="24"/>
      <c r="T113" s="23"/>
      <c r="U113" s="22"/>
      <c r="V113" s="24"/>
    </row>
    <row r="114" spans="1:23" ht="15.75" x14ac:dyDescent="0.2">
      <c r="A114" s="20" t="s">
        <v>146</v>
      </c>
      <c r="B114" s="53" t="s">
        <v>144</v>
      </c>
      <c r="C114" s="24">
        <f t="shared" ref="C114:C115" si="18">SUM(G114,J114,M114,P114,S114,V114)</f>
        <v>40</v>
      </c>
      <c r="D114" s="22">
        <f t="shared" ref="D114:D115" si="19">SUM(F114,I114,L114,O114,R114,U114)</f>
        <v>2</v>
      </c>
      <c r="E114" s="23" t="s">
        <v>38</v>
      </c>
      <c r="F114" s="71">
        <v>0.5</v>
      </c>
      <c r="G114" s="24">
        <v>10</v>
      </c>
      <c r="H114" s="23">
        <v>300</v>
      </c>
      <c r="I114" s="22"/>
      <c r="J114" s="24"/>
      <c r="K114" s="23"/>
      <c r="L114" s="22"/>
      <c r="M114" s="24"/>
      <c r="N114" s="23"/>
      <c r="O114" s="22">
        <v>1.5</v>
      </c>
      <c r="P114" s="24">
        <v>30</v>
      </c>
      <c r="Q114" s="23">
        <v>10</v>
      </c>
      <c r="R114" s="22"/>
      <c r="S114" s="24"/>
      <c r="T114" s="23"/>
      <c r="U114" s="22"/>
      <c r="V114" s="24"/>
    </row>
    <row r="115" spans="1:23" ht="15.75" x14ac:dyDescent="0.2">
      <c r="A115" s="20" t="s">
        <v>62</v>
      </c>
      <c r="B115" s="53" t="s">
        <v>144</v>
      </c>
      <c r="C115" s="24">
        <f t="shared" si="18"/>
        <v>30</v>
      </c>
      <c r="D115" s="22">
        <f t="shared" si="19"/>
        <v>2</v>
      </c>
      <c r="E115" s="23" t="s">
        <v>38</v>
      </c>
      <c r="F115" s="71">
        <v>0.5</v>
      </c>
      <c r="G115" s="24">
        <v>10</v>
      </c>
      <c r="H115" s="23">
        <v>300</v>
      </c>
      <c r="I115" s="22"/>
      <c r="J115" s="24"/>
      <c r="K115" s="23"/>
      <c r="L115" s="22"/>
      <c r="M115" s="24"/>
      <c r="N115" s="23"/>
      <c r="O115" s="22">
        <v>1.5</v>
      </c>
      <c r="P115" s="24">
        <v>20</v>
      </c>
      <c r="Q115" s="23">
        <v>10</v>
      </c>
      <c r="R115" s="22"/>
      <c r="S115" s="24"/>
      <c r="T115" s="23"/>
      <c r="U115" s="22"/>
      <c r="V115" s="24"/>
    </row>
    <row r="116" spans="1:23" x14ac:dyDescent="0.2">
      <c r="A116" s="137" t="s">
        <v>118</v>
      </c>
      <c r="B116" s="138"/>
      <c r="C116" s="56">
        <f>SUM(C113:C115)</f>
        <v>100</v>
      </c>
      <c r="D116" s="56">
        <f t="shared" ref="D116:V116" si="20">SUM(D113:D115)</f>
        <v>6</v>
      </c>
      <c r="E116" s="56"/>
      <c r="F116" s="56">
        <f t="shared" si="20"/>
        <v>1.5</v>
      </c>
      <c r="G116" s="56">
        <f t="shared" si="20"/>
        <v>30</v>
      </c>
      <c r="H116" s="56"/>
      <c r="I116" s="56">
        <f t="shared" si="20"/>
        <v>0</v>
      </c>
      <c r="J116" s="56">
        <f t="shared" si="20"/>
        <v>0</v>
      </c>
      <c r="K116" s="56"/>
      <c r="L116" s="56">
        <f t="shared" si="20"/>
        <v>0</v>
      </c>
      <c r="M116" s="56">
        <f t="shared" si="20"/>
        <v>0</v>
      </c>
      <c r="N116" s="56"/>
      <c r="O116" s="56">
        <f t="shared" si="20"/>
        <v>4.5</v>
      </c>
      <c r="P116" s="56">
        <f t="shared" si="20"/>
        <v>70</v>
      </c>
      <c r="Q116" s="56"/>
      <c r="R116" s="56">
        <f t="shared" si="20"/>
        <v>0</v>
      </c>
      <c r="S116" s="56">
        <f t="shared" si="20"/>
        <v>0</v>
      </c>
      <c r="T116" s="56"/>
      <c r="U116" s="56">
        <f t="shared" si="20"/>
        <v>0</v>
      </c>
      <c r="V116" s="56">
        <f t="shared" si="20"/>
        <v>0</v>
      </c>
    </row>
    <row r="117" spans="1:23" x14ac:dyDescent="0.2">
      <c r="A117" s="233" t="s">
        <v>119</v>
      </c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  <c r="S117" s="234"/>
      <c r="T117" s="234"/>
      <c r="U117" s="234"/>
      <c r="V117" s="234"/>
      <c r="W117" s="235"/>
    </row>
    <row r="118" spans="1:23" x14ac:dyDescent="0.2">
      <c r="A118" s="7"/>
      <c r="B118" s="57"/>
      <c r="C118" s="24"/>
      <c r="D118" s="22"/>
      <c r="E118" s="58"/>
      <c r="F118" s="22"/>
      <c r="G118" s="24"/>
      <c r="H118" s="23"/>
      <c r="I118" s="22"/>
      <c r="J118" s="24"/>
      <c r="K118" s="23"/>
      <c r="L118" s="22"/>
      <c r="M118" s="24"/>
      <c r="N118" s="23"/>
      <c r="O118" s="22"/>
      <c r="P118" s="24"/>
      <c r="Q118" s="23"/>
      <c r="R118" s="22"/>
      <c r="S118" s="24"/>
      <c r="T118" s="23"/>
      <c r="U118" s="22"/>
      <c r="V118" s="24"/>
    </row>
    <row r="119" spans="1:23" x14ac:dyDescent="0.2">
      <c r="A119" s="137" t="s">
        <v>120</v>
      </c>
      <c r="B119" s="138"/>
      <c r="C119" s="56">
        <f>SUM(D118)</f>
        <v>0</v>
      </c>
      <c r="D119" s="56">
        <f t="shared" ref="D119:V119" si="21">SUM(E118)</f>
        <v>0</v>
      </c>
      <c r="E119" s="56"/>
      <c r="F119" s="56">
        <f t="shared" si="21"/>
        <v>0</v>
      </c>
      <c r="G119" s="56">
        <f t="shared" si="21"/>
        <v>0</v>
      </c>
      <c r="H119" s="56"/>
      <c r="I119" s="56">
        <f t="shared" si="21"/>
        <v>0</v>
      </c>
      <c r="J119" s="56">
        <f t="shared" si="21"/>
        <v>0</v>
      </c>
      <c r="K119" s="56"/>
      <c r="L119" s="56">
        <f t="shared" si="21"/>
        <v>0</v>
      </c>
      <c r="M119" s="56">
        <f t="shared" si="21"/>
        <v>0</v>
      </c>
      <c r="N119" s="56"/>
      <c r="O119" s="56">
        <f t="shared" si="21"/>
        <v>0</v>
      </c>
      <c r="P119" s="56">
        <f t="shared" si="21"/>
        <v>0</v>
      </c>
      <c r="Q119" s="56"/>
      <c r="R119" s="56">
        <f t="shared" si="21"/>
        <v>0</v>
      </c>
      <c r="S119" s="56">
        <f t="shared" si="21"/>
        <v>0</v>
      </c>
      <c r="T119" s="56"/>
      <c r="U119" s="56">
        <f t="shared" si="21"/>
        <v>0</v>
      </c>
      <c r="V119" s="56">
        <f t="shared" si="21"/>
        <v>0</v>
      </c>
    </row>
    <row r="120" spans="1:23" x14ac:dyDescent="0.2">
      <c r="A120" s="233" t="s">
        <v>181</v>
      </c>
      <c r="B120" s="234"/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  <c r="Q120" s="234"/>
      <c r="R120" s="234"/>
      <c r="S120" s="234"/>
      <c r="T120" s="234"/>
      <c r="U120" s="234"/>
      <c r="V120" s="234"/>
      <c r="W120" s="235"/>
    </row>
    <row r="121" spans="1:23" ht="25.5" x14ac:dyDescent="0.2">
      <c r="A121" s="119" t="s">
        <v>274</v>
      </c>
      <c r="B121" s="53" t="s">
        <v>217</v>
      </c>
      <c r="C121" s="24">
        <f>SUM(G121,J121,M121,P121,S121,V121)</f>
        <v>15</v>
      </c>
      <c r="D121" s="105">
        <f>SUM(F121,I121,L121,O121,R121,U121)</f>
        <v>1</v>
      </c>
      <c r="E121" s="110" t="s">
        <v>39</v>
      </c>
      <c r="F121" s="71">
        <v>1</v>
      </c>
      <c r="G121" s="107">
        <v>15</v>
      </c>
      <c r="H121" s="23">
        <v>300</v>
      </c>
      <c r="I121" s="22"/>
      <c r="J121" s="24"/>
      <c r="K121" s="23"/>
      <c r="L121" s="22"/>
      <c r="M121" s="24"/>
      <c r="N121" s="23"/>
      <c r="O121" s="22"/>
      <c r="P121" s="24"/>
      <c r="Q121" s="23"/>
      <c r="R121" s="22"/>
      <c r="S121" s="24"/>
      <c r="T121" s="23"/>
      <c r="U121" s="22"/>
      <c r="V121" s="24"/>
    </row>
    <row r="122" spans="1:23" x14ac:dyDescent="0.2">
      <c r="A122" s="137" t="s">
        <v>122</v>
      </c>
      <c r="B122" s="138"/>
      <c r="C122" s="56">
        <f>SUM(C121)</f>
        <v>15</v>
      </c>
      <c r="D122" s="56">
        <f t="shared" ref="D122:V122" si="22">SUM(D121)</f>
        <v>1</v>
      </c>
      <c r="E122" s="56"/>
      <c r="F122" s="56">
        <f t="shared" si="22"/>
        <v>1</v>
      </c>
      <c r="G122" s="56">
        <f t="shared" si="22"/>
        <v>15</v>
      </c>
      <c r="H122" s="56"/>
      <c r="I122" s="56">
        <f t="shared" si="22"/>
        <v>0</v>
      </c>
      <c r="J122" s="56">
        <f t="shared" si="22"/>
        <v>0</v>
      </c>
      <c r="K122" s="56"/>
      <c r="L122" s="56">
        <f t="shared" si="22"/>
        <v>0</v>
      </c>
      <c r="M122" s="56">
        <f t="shared" si="22"/>
        <v>0</v>
      </c>
      <c r="N122" s="56"/>
      <c r="O122" s="56">
        <f t="shared" si="22"/>
        <v>0</v>
      </c>
      <c r="P122" s="56">
        <f t="shared" si="22"/>
        <v>0</v>
      </c>
      <c r="Q122" s="56"/>
      <c r="R122" s="56">
        <f t="shared" si="22"/>
        <v>0</v>
      </c>
      <c r="S122" s="56">
        <f t="shared" si="22"/>
        <v>0</v>
      </c>
      <c r="T122" s="56"/>
      <c r="U122" s="56">
        <f t="shared" si="22"/>
        <v>0</v>
      </c>
      <c r="V122" s="56">
        <f t="shared" si="22"/>
        <v>0</v>
      </c>
    </row>
    <row r="123" spans="1:23" x14ac:dyDescent="0.2">
      <c r="A123" s="233" t="s">
        <v>121</v>
      </c>
      <c r="B123" s="234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  <c r="Q123" s="234"/>
      <c r="R123" s="234"/>
      <c r="S123" s="234"/>
      <c r="T123" s="234"/>
      <c r="U123" s="234"/>
      <c r="V123" s="234"/>
      <c r="W123" s="235"/>
    </row>
    <row r="124" spans="1:23" x14ac:dyDescent="0.2">
      <c r="A124" s="3"/>
      <c r="B124" s="62"/>
      <c r="C124" s="24"/>
      <c r="D124" s="22"/>
      <c r="E124" s="58"/>
      <c r="F124" s="22"/>
      <c r="G124" s="24"/>
      <c r="H124" s="23"/>
      <c r="I124" s="22"/>
      <c r="J124" s="24"/>
      <c r="K124" s="23"/>
      <c r="L124" s="22"/>
      <c r="M124" s="24"/>
      <c r="N124" s="23"/>
      <c r="O124" s="22"/>
      <c r="P124" s="24"/>
      <c r="Q124" s="23"/>
      <c r="R124" s="22"/>
      <c r="S124" s="24"/>
      <c r="T124" s="23"/>
      <c r="U124" s="22"/>
      <c r="V124" s="24"/>
    </row>
    <row r="125" spans="1:23" x14ac:dyDescent="0.2">
      <c r="A125" s="137" t="s">
        <v>123</v>
      </c>
      <c r="B125" s="138"/>
      <c r="C125" s="56">
        <f>SUM(C124)</f>
        <v>0</v>
      </c>
      <c r="D125" s="56">
        <f t="shared" ref="D125:V125" si="23">SUM(D124)</f>
        <v>0</v>
      </c>
      <c r="E125" s="56"/>
      <c r="F125" s="56">
        <f t="shared" si="23"/>
        <v>0</v>
      </c>
      <c r="G125" s="56">
        <f t="shared" si="23"/>
        <v>0</v>
      </c>
      <c r="H125" s="56"/>
      <c r="I125" s="56">
        <f t="shared" si="23"/>
        <v>0</v>
      </c>
      <c r="J125" s="56">
        <f t="shared" si="23"/>
        <v>0</v>
      </c>
      <c r="K125" s="56"/>
      <c r="L125" s="56">
        <f t="shared" si="23"/>
        <v>0</v>
      </c>
      <c r="M125" s="56">
        <f t="shared" si="23"/>
        <v>0</v>
      </c>
      <c r="N125" s="56"/>
      <c r="O125" s="56">
        <f t="shared" si="23"/>
        <v>0</v>
      </c>
      <c r="P125" s="56">
        <f t="shared" si="23"/>
        <v>0</v>
      </c>
      <c r="Q125" s="56"/>
      <c r="R125" s="56">
        <f t="shared" si="23"/>
        <v>0</v>
      </c>
      <c r="S125" s="56">
        <f t="shared" si="23"/>
        <v>0</v>
      </c>
      <c r="T125" s="56"/>
      <c r="U125" s="56">
        <f t="shared" si="23"/>
        <v>0</v>
      </c>
      <c r="V125" s="56">
        <f t="shared" si="23"/>
        <v>0</v>
      </c>
    </row>
    <row r="126" spans="1:23" x14ac:dyDescent="0.2">
      <c r="A126" s="254" t="s">
        <v>124</v>
      </c>
      <c r="B126" s="255"/>
      <c r="C126" s="255"/>
      <c r="D126" s="255"/>
      <c r="E126" s="255"/>
      <c r="F126" s="255"/>
      <c r="G126" s="255"/>
      <c r="H126" s="255"/>
      <c r="I126" s="255"/>
      <c r="J126" s="255"/>
      <c r="K126" s="255"/>
      <c r="L126" s="255"/>
      <c r="M126" s="255"/>
      <c r="N126" s="255"/>
      <c r="O126" s="255"/>
      <c r="P126" s="255"/>
      <c r="Q126" s="255"/>
      <c r="R126" s="255"/>
      <c r="S126" s="255"/>
      <c r="T126" s="255"/>
      <c r="U126" s="255"/>
      <c r="V126" s="255"/>
      <c r="W126" s="256"/>
    </row>
    <row r="127" spans="1:23" x14ac:dyDescent="0.2">
      <c r="A127" s="233" t="s">
        <v>125</v>
      </c>
      <c r="B127" s="234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  <c r="Q127" s="234"/>
      <c r="R127" s="234"/>
      <c r="S127" s="234"/>
      <c r="T127" s="234"/>
      <c r="U127" s="234"/>
      <c r="V127" s="234"/>
      <c r="W127" s="235"/>
    </row>
    <row r="128" spans="1:23" ht="31.5" x14ac:dyDescent="0.2">
      <c r="A128" s="20" t="s">
        <v>257</v>
      </c>
      <c r="B128" s="53" t="s">
        <v>300</v>
      </c>
      <c r="C128" s="24">
        <f>SUM(G128,J128,M128,P128,S128,V128)</f>
        <v>28</v>
      </c>
      <c r="D128" s="22">
        <f>SUM(F128,I128,L128,O128,R128,U128)</f>
        <v>1</v>
      </c>
      <c r="E128" s="58" t="s">
        <v>38</v>
      </c>
      <c r="F128" s="71">
        <v>0.5</v>
      </c>
      <c r="G128" s="24">
        <v>8</v>
      </c>
      <c r="H128" s="23">
        <v>300</v>
      </c>
      <c r="I128" s="94"/>
      <c r="J128" s="93"/>
      <c r="K128" s="92"/>
      <c r="L128" s="22">
        <v>0.5</v>
      </c>
      <c r="M128" s="24">
        <v>20</v>
      </c>
      <c r="N128" s="23">
        <v>25</v>
      </c>
      <c r="O128" s="94"/>
      <c r="P128" s="93"/>
      <c r="Q128" s="92"/>
      <c r="R128" s="94"/>
      <c r="S128" s="93"/>
      <c r="T128" s="92"/>
      <c r="U128" s="94"/>
      <c r="V128" s="93"/>
    </row>
    <row r="129" spans="1:23" ht="15.75" x14ac:dyDescent="0.2">
      <c r="A129" s="119" t="s">
        <v>69</v>
      </c>
      <c r="B129" s="53" t="s">
        <v>300</v>
      </c>
      <c r="C129" s="24">
        <f>SUM(G129,J129,M129,P129,S129,V129)</f>
        <v>24</v>
      </c>
      <c r="D129" s="105">
        <f>SUM(F129,I129,L129,O129,R129,U129)</f>
        <v>2</v>
      </c>
      <c r="E129" s="58" t="s">
        <v>38</v>
      </c>
      <c r="F129" s="111">
        <v>0.5</v>
      </c>
      <c r="G129" s="59">
        <v>4</v>
      </c>
      <c r="H129" s="23">
        <v>300</v>
      </c>
      <c r="I129" s="96"/>
      <c r="J129" s="95"/>
      <c r="K129" s="117"/>
      <c r="L129" s="96"/>
      <c r="M129" s="95"/>
      <c r="N129" s="117"/>
      <c r="O129" s="109">
        <v>1.5</v>
      </c>
      <c r="P129" s="59">
        <v>20</v>
      </c>
      <c r="Q129" s="58">
        <v>10</v>
      </c>
      <c r="R129" s="94"/>
      <c r="S129" s="93"/>
      <c r="T129" s="92"/>
      <c r="U129" s="94"/>
      <c r="V129" s="93"/>
    </row>
    <row r="130" spans="1:23" x14ac:dyDescent="0.2">
      <c r="A130" s="190" t="s">
        <v>262</v>
      </c>
      <c r="B130" s="191"/>
      <c r="C130" s="63">
        <f>SUM(C128,C129)</f>
        <v>52</v>
      </c>
      <c r="D130" s="63">
        <f t="shared" ref="D130:V130" si="24">SUM(D128,D129)</f>
        <v>3</v>
      </c>
      <c r="E130" s="63"/>
      <c r="F130" s="63">
        <f t="shared" si="24"/>
        <v>1</v>
      </c>
      <c r="G130" s="63">
        <f t="shared" si="24"/>
        <v>12</v>
      </c>
      <c r="H130" s="63"/>
      <c r="I130" s="63">
        <f>SUM(I128,I129)</f>
        <v>0</v>
      </c>
      <c r="J130" s="63">
        <f>SUM(J128,J129)</f>
        <v>0</v>
      </c>
      <c r="K130" s="63"/>
      <c r="L130" s="63">
        <f t="shared" si="24"/>
        <v>0.5</v>
      </c>
      <c r="M130" s="63">
        <f t="shared" si="24"/>
        <v>20</v>
      </c>
      <c r="N130" s="63"/>
      <c r="O130" s="63">
        <f>SUM(O128,O129)</f>
        <v>1.5</v>
      </c>
      <c r="P130" s="63">
        <f>SUM(P128,P129)</f>
        <v>20</v>
      </c>
      <c r="Q130" s="63"/>
      <c r="R130" s="63">
        <f t="shared" si="24"/>
        <v>0</v>
      </c>
      <c r="S130" s="63">
        <f t="shared" si="24"/>
        <v>0</v>
      </c>
      <c r="T130" s="63"/>
      <c r="U130" s="63">
        <f t="shared" si="24"/>
        <v>0</v>
      </c>
      <c r="V130" s="63">
        <f t="shared" si="24"/>
        <v>0</v>
      </c>
    </row>
    <row r="131" spans="1:23" x14ac:dyDescent="0.2">
      <c r="A131" s="231" t="s">
        <v>127</v>
      </c>
      <c r="B131" s="232"/>
      <c r="C131" s="232"/>
      <c r="D131" s="232"/>
      <c r="E131" s="232"/>
      <c r="F131" s="232"/>
      <c r="G131" s="232"/>
      <c r="H131" s="232"/>
      <c r="I131" s="232"/>
      <c r="J131" s="232"/>
      <c r="K131" s="232"/>
      <c r="L131" s="232"/>
      <c r="M131" s="232"/>
      <c r="N131" s="232"/>
      <c r="O131" s="232"/>
      <c r="P131" s="232"/>
      <c r="Q131" s="232"/>
      <c r="R131" s="232"/>
      <c r="S131" s="232"/>
      <c r="T131" s="232"/>
      <c r="U131" s="232"/>
      <c r="V131" s="232"/>
      <c r="W131" s="253"/>
    </row>
    <row r="132" spans="1:23" ht="13.35" customHeight="1" x14ac:dyDescent="0.2">
      <c r="A132" s="257" t="s">
        <v>237</v>
      </c>
      <c r="B132" s="23" t="s">
        <v>246</v>
      </c>
      <c r="C132" s="24">
        <f>SUM(G132,J132,M132,P132,S132,V132)</f>
        <v>15</v>
      </c>
      <c r="D132" s="71">
        <f>SUM(F132,I132,L132,O132,R132,U132)</f>
        <v>0.5</v>
      </c>
      <c r="E132" s="23" t="s">
        <v>39</v>
      </c>
      <c r="F132" s="22"/>
      <c r="G132" s="24"/>
      <c r="H132" s="23"/>
      <c r="I132" s="22"/>
      <c r="J132" s="24"/>
      <c r="K132" s="23"/>
      <c r="L132" s="22">
        <v>0.5</v>
      </c>
      <c r="M132" s="24">
        <v>15</v>
      </c>
      <c r="N132" s="23">
        <v>30</v>
      </c>
      <c r="O132" s="22"/>
      <c r="P132" s="24"/>
      <c r="Q132" s="23"/>
      <c r="R132" s="22"/>
      <c r="S132" s="24"/>
      <c r="T132" s="23"/>
      <c r="U132" s="22"/>
      <c r="V132" s="24"/>
    </row>
    <row r="133" spans="1:23" x14ac:dyDescent="0.2">
      <c r="A133" s="258"/>
      <c r="B133" s="53" t="s">
        <v>33</v>
      </c>
      <c r="C133" s="24">
        <f>SUM(G133,J133,M133,P133,S133,V133)</f>
        <v>15</v>
      </c>
      <c r="D133" s="71">
        <f>SUM(F133,I133,L133,O133,R133,U133)</f>
        <v>0.5</v>
      </c>
      <c r="E133" s="23" t="s">
        <v>39</v>
      </c>
      <c r="F133" s="22"/>
      <c r="G133" s="24"/>
      <c r="H133" s="23"/>
      <c r="I133" s="22"/>
      <c r="J133" s="24"/>
      <c r="K133" s="23"/>
      <c r="L133" s="22">
        <v>0.5</v>
      </c>
      <c r="M133" s="24">
        <v>15</v>
      </c>
      <c r="N133" s="23">
        <v>30</v>
      </c>
      <c r="O133" s="22"/>
      <c r="P133" s="24"/>
      <c r="Q133" s="23"/>
      <c r="R133" s="22"/>
      <c r="S133" s="24"/>
      <c r="T133" s="23"/>
      <c r="U133" s="22"/>
      <c r="V133" s="24"/>
    </row>
    <row r="134" spans="1:23" x14ac:dyDescent="0.2">
      <c r="A134" s="259"/>
      <c r="B134" s="259"/>
      <c r="C134" s="259"/>
      <c r="D134" s="259"/>
      <c r="E134" s="259"/>
      <c r="F134" s="259"/>
      <c r="G134" s="259"/>
      <c r="H134" s="259"/>
      <c r="I134" s="259"/>
      <c r="J134" s="259"/>
      <c r="K134" s="259"/>
      <c r="L134" s="259"/>
      <c r="M134" s="259"/>
      <c r="N134" s="259"/>
      <c r="O134" s="259"/>
      <c r="P134" s="259"/>
      <c r="Q134" s="259"/>
      <c r="R134" s="259"/>
      <c r="S134" s="259"/>
      <c r="T134" s="259"/>
      <c r="U134" s="259"/>
      <c r="V134" s="260"/>
    </row>
    <row r="135" spans="1:23" x14ac:dyDescent="0.2">
      <c r="A135" s="6" t="s">
        <v>230</v>
      </c>
      <c r="B135" s="53" t="s">
        <v>33</v>
      </c>
      <c r="C135" s="24">
        <f>SUM(G135,J135,M135,P135,S135,V135)</f>
        <v>30</v>
      </c>
      <c r="D135" s="71">
        <f>SUM(F135,I135,L135,O135,R135,U135)</f>
        <v>1</v>
      </c>
      <c r="E135" s="23" t="s">
        <v>39</v>
      </c>
      <c r="F135" s="22"/>
      <c r="G135" s="24"/>
      <c r="H135" s="23"/>
      <c r="I135" s="22"/>
      <c r="J135" s="24"/>
      <c r="K135" s="23"/>
      <c r="L135" s="22">
        <v>1</v>
      </c>
      <c r="M135" s="24">
        <v>30</v>
      </c>
      <c r="N135" s="23">
        <v>30</v>
      </c>
      <c r="O135" s="22"/>
      <c r="P135" s="24"/>
      <c r="Q135" s="23"/>
      <c r="R135" s="22"/>
      <c r="S135" s="24"/>
      <c r="T135" s="23"/>
      <c r="U135" s="22"/>
      <c r="V135" s="24"/>
    </row>
    <row r="136" spans="1:23" x14ac:dyDescent="0.2">
      <c r="A136" s="159" t="s">
        <v>128</v>
      </c>
      <c r="B136" s="160"/>
      <c r="C136" s="63">
        <v>30</v>
      </c>
      <c r="D136" s="63">
        <v>1</v>
      </c>
      <c r="E136" s="63"/>
      <c r="F136" s="63">
        <f>SUM(F132)</f>
        <v>0</v>
      </c>
      <c r="G136" s="63">
        <f>SUM(G132)</f>
        <v>0</v>
      </c>
      <c r="H136" s="63"/>
      <c r="I136" s="63">
        <f>SUM(I132)</f>
        <v>0</v>
      </c>
      <c r="J136" s="63">
        <f>SUM(J132)</f>
        <v>0</v>
      </c>
      <c r="K136" s="63"/>
      <c r="L136" s="63">
        <v>1</v>
      </c>
      <c r="M136" s="63">
        <v>30</v>
      </c>
      <c r="N136" s="63"/>
      <c r="O136" s="63">
        <f>SUM(O132)</f>
        <v>0</v>
      </c>
      <c r="P136" s="63">
        <f>SUM(P132)</f>
        <v>0</v>
      </c>
      <c r="Q136" s="63"/>
      <c r="R136" s="63">
        <f>SUM(R132)</f>
        <v>0</v>
      </c>
      <c r="S136" s="63">
        <f>SUM(S132)</f>
        <v>0</v>
      </c>
      <c r="T136" s="63"/>
      <c r="U136" s="63">
        <f>SUM(U132)</f>
        <v>0</v>
      </c>
      <c r="V136" s="63">
        <f>SUM(V132)</f>
        <v>0</v>
      </c>
    </row>
    <row r="137" spans="1:23" x14ac:dyDescent="0.2">
      <c r="A137" s="193" t="s">
        <v>23</v>
      </c>
      <c r="B137" s="194"/>
      <c r="C137" s="64">
        <f>SUM(C97,C111,C116,C119,C122,C125,C130,C136)</f>
        <v>492</v>
      </c>
      <c r="D137" s="64">
        <f>SUM(D97,D111,D116,D119,D122,D125,D130,D136)</f>
        <v>30</v>
      </c>
      <c r="E137" s="64"/>
      <c r="F137" s="64">
        <f>SUM(F97,F111,F116,F119,F122,F125,F130,F136)</f>
        <v>9.25</v>
      </c>
      <c r="G137" s="64">
        <f>SUM(G97,G111,G116,G119,G122,G125,G130,G136)</f>
        <v>147</v>
      </c>
      <c r="H137" s="64"/>
      <c r="I137" s="64">
        <f>SUM(I97,I111,I116,I119,I122,I125,I130,I136)</f>
        <v>8</v>
      </c>
      <c r="J137" s="64">
        <f>SUM(J97,J111,J116,J119,J122,J125,J130,J136)</f>
        <v>125</v>
      </c>
      <c r="K137" s="64"/>
      <c r="L137" s="64">
        <f>SUM(L97,L111,L116,L119,L122,L125,L130,L136)</f>
        <v>6.75</v>
      </c>
      <c r="M137" s="64">
        <f>SUM(M97,M111,M116,M119,M122,M125,M130,M136)</f>
        <v>130</v>
      </c>
      <c r="N137" s="64"/>
      <c r="O137" s="64">
        <f>SUM(O97,O111,O116,O119,O122,O125,O130,O136)</f>
        <v>6</v>
      </c>
      <c r="P137" s="64">
        <f>SUM(P97,P111,P116,P119,P122,P125,P130,P136)</f>
        <v>90</v>
      </c>
      <c r="Q137" s="64"/>
      <c r="R137" s="64">
        <f>SUM(R97,R111,R116,R119,R122,R125,R130,R136)</f>
        <v>0</v>
      </c>
      <c r="S137" s="64">
        <f>SUM(S97,S111,S116,S119,S122,S125,S130,S136)</f>
        <v>0</v>
      </c>
      <c r="T137" s="64"/>
      <c r="U137" s="64">
        <f>SUM(U97,U111,U116,U119,U122,U125,U130,U136)</f>
        <v>0</v>
      </c>
      <c r="V137" s="64">
        <f>SUM(V97,V111,V116,V119,V122,V125,V130,V136)</f>
        <v>0</v>
      </c>
    </row>
    <row r="138" spans="1:23" x14ac:dyDescent="0.2">
      <c r="A138" s="65"/>
      <c r="B138" s="65"/>
      <c r="C138" s="29"/>
      <c r="D138" s="29"/>
      <c r="E138" s="29"/>
      <c r="F138" s="29"/>
      <c r="G138" s="29"/>
      <c r="H138" s="29"/>
      <c r="I138" s="29"/>
    </row>
    <row r="139" spans="1:23" x14ac:dyDescent="0.2">
      <c r="A139" s="37"/>
      <c r="B139" s="66" t="s">
        <v>14</v>
      </c>
      <c r="E139" s="29"/>
      <c r="F139" s="29"/>
      <c r="G139" s="37"/>
      <c r="H139" s="37"/>
      <c r="I139" s="37"/>
      <c r="J139" s="37"/>
      <c r="K139" s="37"/>
      <c r="L139" s="37"/>
      <c r="M139" s="37"/>
      <c r="N139" s="29"/>
      <c r="O139" s="29"/>
      <c r="P139" s="29"/>
      <c r="Q139" s="29"/>
      <c r="R139" s="29"/>
      <c r="S139" s="29"/>
      <c r="T139" s="29"/>
      <c r="U139" s="29"/>
      <c r="V139" s="29"/>
    </row>
    <row r="140" spans="1:23" x14ac:dyDescent="0.2">
      <c r="A140" s="37"/>
      <c r="B140" s="5" t="s">
        <v>25</v>
      </c>
      <c r="C140" s="28">
        <v>2</v>
      </c>
      <c r="E140" s="29"/>
      <c r="F140" s="29"/>
      <c r="G140" s="4"/>
      <c r="H140" s="4"/>
      <c r="I140" s="4"/>
      <c r="J140" s="4"/>
      <c r="K140" s="4"/>
      <c r="L140" s="4"/>
      <c r="M140" s="4"/>
      <c r="N140" s="29"/>
      <c r="O140" s="29"/>
      <c r="P140" s="29"/>
      <c r="Q140" s="29"/>
      <c r="R140" s="29"/>
      <c r="S140" s="29"/>
      <c r="T140" s="29"/>
      <c r="U140" s="29"/>
      <c r="V140" s="29"/>
    </row>
    <row r="141" spans="1:23" x14ac:dyDescent="0.2">
      <c r="A141" s="37"/>
      <c r="B141" s="67" t="s">
        <v>26</v>
      </c>
      <c r="C141" s="28">
        <f>SUM(G137,J137,M137)</f>
        <v>402</v>
      </c>
      <c r="E141" s="29"/>
      <c r="F141" s="29"/>
      <c r="G141" s="4"/>
      <c r="H141" s="4"/>
      <c r="I141" s="4"/>
      <c r="J141" s="4"/>
      <c r="K141" s="4"/>
      <c r="L141" s="4"/>
      <c r="M141" s="4"/>
      <c r="N141" s="29"/>
      <c r="O141" s="29"/>
      <c r="P141" s="29"/>
      <c r="Q141" s="29"/>
      <c r="R141" s="29"/>
      <c r="S141" s="29"/>
      <c r="T141" s="29"/>
      <c r="U141" s="29"/>
      <c r="V141" s="29"/>
    </row>
    <row r="142" spans="1:23" x14ac:dyDescent="0.2">
      <c r="A142" s="37"/>
      <c r="B142" s="67" t="s">
        <v>3</v>
      </c>
      <c r="C142" s="28">
        <f>SUM(F137,I137,L137)</f>
        <v>24</v>
      </c>
      <c r="E142" s="29"/>
      <c r="F142" s="29"/>
      <c r="G142" s="4"/>
      <c r="H142" s="4"/>
      <c r="I142" s="4"/>
      <c r="J142" s="4"/>
      <c r="K142" s="4"/>
      <c r="L142" s="4"/>
      <c r="M142" s="4"/>
      <c r="N142" s="29"/>
      <c r="O142" s="29"/>
      <c r="P142" s="29"/>
      <c r="Q142" s="29"/>
      <c r="R142" s="29"/>
      <c r="S142" s="29"/>
      <c r="T142" s="29"/>
      <c r="U142" s="29"/>
      <c r="V142" s="29"/>
    </row>
    <row r="143" spans="1:23" x14ac:dyDescent="0.2">
      <c r="A143" s="37"/>
      <c r="B143" s="68"/>
      <c r="C143" s="4"/>
      <c r="E143" s="29"/>
      <c r="F143" s="29"/>
      <c r="G143" s="4"/>
      <c r="H143" s="4"/>
      <c r="I143" s="4"/>
      <c r="J143" s="4"/>
      <c r="K143" s="4"/>
      <c r="L143" s="4"/>
      <c r="M143" s="4"/>
      <c r="N143" s="29"/>
      <c r="O143" s="29"/>
      <c r="P143" s="29"/>
      <c r="Q143" s="29"/>
      <c r="R143" s="29"/>
      <c r="S143" s="29"/>
      <c r="T143" s="29"/>
      <c r="U143" s="29"/>
      <c r="V143" s="29"/>
    </row>
    <row r="144" spans="1:23" x14ac:dyDescent="0.2">
      <c r="A144" s="37"/>
      <c r="B144" s="37" t="s">
        <v>15</v>
      </c>
      <c r="C144" s="4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</row>
    <row r="145" spans="1:22" x14ac:dyDescent="0.2">
      <c r="A145" s="37"/>
      <c r="B145" s="67" t="s">
        <v>25</v>
      </c>
      <c r="C145" s="28">
        <v>0</v>
      </c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</row>
    <row r="146" spans="1:22" x14ac:dyDescent="0.2">
      <c r="B146" s="5" t="s">
        <v>26</v>
      </c>
      <c r="C146" s="28">
        <f>SUM(P137,S137,V137)</f>
        <v>90</v>
      </c>
      <c r="D146" s="29"/>
      <c r="E146" s="29"/>
      <c r="F146" s="29"/>
      <c r="G146" s="29"/>
      <c r="H146" s="29"/>
      <c r="I146" s="29"/>
      <c r="J146" s="29"/>
    </row>
    <row r="147" spans="1:22" x14ac:dyDescent="0.2">
      <c r="A147" s="37"/>
      <c r="B147" s="67" t="s">
        <v>3</v>
      </c>
      <c r="C147" s="28">
        <f>SUM(O137,R137,U137)</f>
        <v>6</v>
      </c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</row>
    <row r="148" spans="1:22" x14ac:dyDescent="0.2">
      <c r="A148" s="37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42"/>
      <c r="O148" s="42"/>
      <c r="P148" s="42"/>
      <c r="Q148" s="42"/>
      <c r="R148" s="42"/>
      <c r="S148" s="42"/>
      <c r="T148" s="42"/>
      <c r="U148" s="42"/>
      <c r="V148" s="42"/>
    </row>
    <row r="149" spans="1:22" x14ac:dyDescent="0.2">
      <c r="B149" s="38"/>
    </row>
    <row r="150" spans="1:22" x14ac:dyDescent="0.2">
      <c r="A150" s="29" t="s">
        <v>12</v>
      </c>
      <c r="B150" s="133" t="s">
        <v>271</v>
      </c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  <c r="M150" s="133"/>
      <c r="N150" s="133" t="s">
        <v>186</v>
      </c>
      <c r="O150" s="133"/>
      <c r="P150" s="133"/>
      <c r="Q150" s="133"/>
      <c r="R150" s="133"/>
      <c r="S150" s="133"/>
      <c r="T150" s="133"/>
      <c r="U150" s="133"/>
      <c r="V150" s="133"/>
    </row>
    <row r="151" spans="1:22" x14ac:dyDescent="0.2">
      <c r="A151" s="29" t="s">
        <v>11</v>
      </c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  <c r="M151" s="133"/>
      <c r="N151" s="132" t="s">
        <v>187</v>
      </c>
      <c r="O151" s="132"/>
      <c r="P151" s="132"/>
      <c r="Q151" s="132"/>
      <c r="R151" s="132"/>
      <c r="S151" s="132"/>
      <c r="T151" s="132"/>
      <c r="U151" s="132"/>
      <c r="V151" s="132"/>
    </row>
    <row r="152" spans="1:22" x14ac:dyDescent="0.2">
      <c r="A152" s="29" t="s">
        <v>263</v>
      </c>
      <c r="B152" s="133" t="s">
        <v>24</v>
      </c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  <c r="M152" s="133"/>
      <c r="N152" s="43"/>
      <c r="O152" s="43"/>
      <c r="P152" s="43"/>
      <c r="Q152" s="43"/>
      <c r="R152" s="43"/>
      <c r="S152" s="43"/>
      <c r="T152" s="43"/>
      <c r="U152" s="43"/>
      <c r="V152" s="43"/>
    </row>
    <row r="153" spans="1:22" ht="17.850000000000001" customHeight="1" x14ac:dyDescent="0.2">
      <c r="A153" s="29"/>
      <c r="B153" s="133" t="s">
        <v>232</v>
      </c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  <c r="M153" s="133"/>
      <c r="N153" s="43"/>
      <c r="O153" s="43"/>
      <c r="P153" s="43"/>
      <c r="Q153" s="43"/>
      <c r="R153" s="43"/>
      <c r="S153" s="43"/>
      <c r="T153" s="43"/>
      <c r="U153" s="43"/>
      <c r="V153" s="43"/>
    </row>
    <row r="154" spans="1:22" x14ac:dyDescent="0.2">
      <c r="A154" s="2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3"/>
      <c r="O154" s="43"/>
      <c r="P154" s="43"/>
      <c r="Q154" s="43"/>
      <c r="R154" s="43"/>
      <c r="S154" s="43"/>
      <c r="T154" s="43"/>
      <c r="U154" s="43"/>
      <c r="V154" s="43"/>
    </row>
    <row r="155" spans="1:22" ht="13.5" customHeight="1" x14ac:dyDescent="0.2">
      <c r="A155" s="134" t="s">
        <v>1</v>
      </c>
      <c r="B155" s="134" t="s">
        <v>2</v>
      </c>
      <c r="C155" s="199" t="s">
        <v>19</v>
      </c>
      <c r="D155" s="200"/>
      <c r="E155" s="200"/>
      <c r="F155" s="201" t="s">
        <v>21</v>
      </c>
      <c r="G155" s="201"/>
      <c r="H155" s="201"/>
      <c r="I155" s="201"/>
      <c r="J155" s="201"/>
      <c r="K155" s="201"/>
      <c r="L155" s="201"/>
      <c r="M155" s="201"/>
      <c r="N155" s="201"/>
      <c r="O155" s="201"/>
      <c r="P155" s="201"/>
      <c r="Q155" s="201"/>
      <c r="R155" s="201"/>
      <c r="S155" s="201"/>
      <c r="T155" s="201"/>
      <c r="U155" s="201"/>
      <c r="V155" s="201"/>
    </row>
    <row r="156" spans="1:22" ht="20.25" customHeight="1" x14ac:dyDescent="0.2">
      <c r="A156" s="135"/>
      <c r="B156" s="135"/>
      <c r="C156" s="208" t="s">
        <v>16</v>
      </c>
      <c r="D156" s="207" t="s">
        <v>3</v>
      </c>
      <c r="E156" s="217" t="s">
        <v>4</v>
      </c>
      <c r="F156" s="180" t="s">
        <v>14</v>
      </c>
      <c r="G156" s="180"/>
      <c r="H156" s="180"/>
      <c r="I156" s="180"/>
      <c r="J156" s="180"/>
      <c r="K156" s="180"/>
      <c r="L156" s="180"/>
      <c r="M156" s="180"/>
      <c r="N156" s="180"/>
      <c r="O156" s="180" t="s">
        <v>15</v>
      </c>
      <c r="P156" s="180"/>
      <c r="Q156" s="180"/>
      <c r="R156" s="180"/>
      <c r="S156" s="180"/>
      <c r="T156" s="180"/>
      <c r="U156" s="180"/>
      <c r="V156" s="180"/>
    </row>
    <row r="157" spans="1:22" ht="26.25" customHeight="1" x14ac:dyDescent="0.2">
      <c r="A157" s="135"/>
      <c r="B157" s="135"/>
      <c r="C157" s="208"/>
      <c r="D157" s="207"/>
      <c r="E157" s="217"/>
      <c r="F157" s="185" t="s">
        <v>106</v>
      </c>
      <c r="G157" s="185"/>
      <c r="H157" s="185"/>
      <c r="I157" s="181" t="s">
        <v>6</v>
      </c>
      <c r="J157" s="182"/>
      <c r="K157" s="183"/>
      <c r="L157" s="185" t="s">
        <v>7</v>
      </c>
      <c r="M157" s="185"/>
      <c r="N157" s="185"/>
      <c r="O157" s="181" t="s">
        <v>6</v>
      </c>
      <c r="P157" s="182"/>
      <c r="Q157" s="183"/>
      <c r="R157" s="181" t="s">
        <v>17</v>
      </c>
      <c r="S157" s="182"/>
      <c r="T157" s="183"/>
      <c r="U157" s="181" t="s">
        <v>10</v>
      </c>
      <c r="V157" s="183"/>
    </row>
    <row r="158" spans="1:22" ht="55.5" customHeight="1" x14ac:dyDescent="0.2">
      <c r="A158" s="136"/>
      <c r="B158" s="136"/>
      <c r="C158" s="208"/>
      <c r="D158" s="207"/>
      <c r="E158" s="217"/>
      <c r="F158" s="69" t="s">
        <v>3</v>
      </c>
      <c r="G158" s="51" t="s">
        <v>8</v>
      </c>
      <c r="H158" s="70" t="s">
        <v>18</v>
      </c>
      <c r="I158" s="69" t="s">
        <v>3</v>
      </c>
      <c r="J158" s="51" t="s">
        <v>8</v>
      </c>
      <c r="K158" s="70" t="s">
        <v>18</v>
      </c>
      <c r="L158" s="69" t="s">
        <v>3</v>
      </c>
      <c r="M158" s="51" t="s">
        <v>8</v>
      </c>
      <c r="N158" s="70" t="s">
        <v>18</v>
      </c>
      <c r="O158" s="69" t="s">
        <v>3</v>
      </c>
      <c r="P158" s="51" t="s">
        <v>8</v>
      </c>
      <c r="Q158" s="70" t="s">
        <v>18</v>
      </c>
      <c r="R158" s="69" t="s">
        <v>3</v>
      </c>
      <c r="S158" s="51" t="s">
        <v>8</v>
      </c>
      <c r="T158" s="70" t="s">
        <v>18</v>
      </c>
      <c r="U158" s="50" t="s">
        <v>3</v>
      </c>
      <c r="V158" s="48" t="s">
        <v>8</v>
      </c>
    </row>
    <row r="159" spans="1:22" x14ac:dyDescent="0.2">
      <c r="A159" s="102" t="s">
        <v>113</v>
      </c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</row>
    <row r="160" spans="1:22" ht="15.75" x14ac:dyDescent="0.2">
      <c r="A160" s="121"/>
      <c r="B160" s="122"/>
      <c r="C160" s="24"/>
      <c r="D160" s="22"/>
      <c r="E160" s="23"/>
      <c r="F160" s="71"/>
      <c r="G160" s="24"/>
      <c r="H160" s="23"/>
      <c r="I160" s="22"/>
      <c r="J160" s="24"/>
      <c r="K160" s="23"/>
      <c r="L160" s="22"/>
      <c r="M160" s="24"/>
      <c r="N160" s="23"/>
      <c r="O160" s="22"/>
      <c r="P160" s="24"/>
      <c r="Q160" s="23"/>
      <c r="R160" s="22"/>
      <c r="S160" s="24"/>
      <c r="T160" s="23"/>
      <c r="U160" s="22"/>
      <c r="V160" s="24"/>
    </row>
    <row r="161" spans="1:22" x14ac:dyDescent="0.2">
      <c r="A161" s="137" t="s">
        <v>114</v>
      </c>
      <c r="B161" s="138"/>
      <c r="C161" s="56">
        <f>SUM(C160)</f>
        <v>0</v>
      </c>
      <c r="D161" s="56">
        <f t="shared" ref="D161:V161" si="25">SUM(D160)</f>
        <v>0</v>
      </c>
      <c r="E161" s="56"/>
      <c r="F161" s="56">
        <f t="shared" si="25"/>
        <v>0</v>
      </c>
      <c r="G161" s="56">
        <f t="shared" si="25"/>
        <v>0</v>
      </c>
      <c r="H161" s="56"/>
      <c r="I161" s="56">
        <f t="shared" si="25"/>
        <v>0</v>
      </c>
      <c r="J161" s="56">
        <f t="shared" si="25"/>
        <v>0</v>
      </c>
      <c r="K161" s="56"/>
      <c r="L161" s="56">
        <f t="shared" si="25"/>
        <v>0</v>
      </c>
      <c r="M161" s="56">
        <f t="shared" si="25"/>
        <v>0</v>
      </c>
      <c r="N161" s="56"/>
      <c r="O161" s="56">
        <f t="shared" si="25"/>
        <v>0</v>
      </c>
      <c r="P161" s="56">
        <f t="shared" si="25"/>
        <v>0</v>
      </c>
      <c r="Q161" s="56"/>
      <c r="R161" s="56">
        <f t="shared" si="25"/>
        <v>0</v>
      </c>
      <c r="S161" s="56">
        <f t="shared" si="25"/>
        <v>0</v>
      </c>
      <c r="T161" s="56"/>
      <c r="U161" s="56">
        <f t="shared" si="25"/>
        <v>0</v>
      </c>
      <c r="V161" s="56">
        <f t="shared" si="25"/>
        <v>0</v>
      </c>
    </row>
    <row r="162" spans="1:22" ht="20.25" customHeight="1" x14ac:dyDescent="0.2">
      <c r="A162" s="99" t="s">
        <v>115</v>
      </c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7"/>
    </row>
    <row r="163" spans="1:22" ht="25.5" x14ac:dyDescent="0.2">
      <c r="A163" s="20" t="s">
        <v>35</v>
      </c>
      <c r="B163" s="53" t="s">
        <v>234</v>
      </c>
      <c r="C163" s="24">
        <f>SUM(G163,J163,M163,P163,R163,U163)</f>
        <v>20</v>
      </c>
      <c r="D163" s="22">
        <f>SUM(F163,I163,L163,O163,R163,U163)</f>
        <v>0</v>
      </c>
      <c r="E163" s="23" t="s">
        <v>39</v>
      </c>
      <c r="F163" s="71"/>
      <c r="G163" s="24"/>
      <c r="H163" s="23"/>
      <c r="I163" s="22">
        <v>0</v>
      </c>
      <c r="J163" s="24">
        <v>20</v>
      </c>
      <c r="K163" s="23">
        <v>15</v>
      </c>
      <c r="L163" s="22"/>
      <c r="M163" s="24"/>
      <c r="N163" s="23"/>
      <c r="O163" s="22"/>
      <c r="P163" s="24"/>
      <c r="Q163" s="23"/>
      <c r="R163" s="22"/>
      <c r="S163" s="24"/>
      <c r="T163" s="23"/>
      <c r="U163" s="22"/>
      <c r="V163" s="24"/>
    </row>
    <row r="164" spans="1:22" ht="15.75" x14ac:dyDescent="0.2">
      <c r="A164" s="129" t="s">
        <v>149</v>
      </c>
      <c r="B164" s="53" t="s">
        <v>150</v>
      </c>
      <c r="C164" s="24">
        <f>SUM(G164,J164,M164,P164,S164,V164)</f>
        <v>40</v>
      </c>
      <c r="D164" s="22">
        <f>SUM(F164,I164,L164,O164,R164,U164)</f>
        <v>1</v>
      </c>
      <c r="E164" s="23" t="s">
        <v>42</v>
      </c>
      <c r="F164" s="71"/>
      <c r="G164" s="24"/>
      <c r="H164" s="23"/>
      <c r="I164" s="22">
        <v>1</v>
      </c>
      <c r="J164" s="24">
        <v>40</v>
      </c>
      <c r="K164" s="23">
        <v>20</v>
      </c>
      <c r="L164" s="22"/>
      <c r="M164" s="24"/>
      <c r="N164" s="23"/>
      <c r="O164" s="22"/>
      <c r="P164" s="24"/>
      <c r="Q164" s="23"/>
      <c r="R164" s="22"/>
      <c r="S164" s="24"/>
      <c r="T164" s="23"/>
      <c r="U164" s="22"/>
      <c r="V164" s="24"/>
    </row>
    <row r="165" spans="1:22" x14ac:dyDescent="0.2">
      <c r="A165" s="137" t="s">
        <v>116</v>
      </c>
      <c r="B165" s="138"/>
      <c r="C165" s="56">
        <f>SUM(C164)</f>
        <v>40</v>
      </c>
      <c r="D165" s="56">
        <f>SUM(D164)</f>
        <v>1</v>
      </c>
      <c r="E165" s="56"/>
      <c r="F165" s="56">
        <f>SUM(F164)</f>
        <v>0</v>
      </c>
      <c r="G165" s="56">
        <f>SUM(G164)</f>
        <v>0</v>
      </c>
      <c r="H165" s="56"/>
      <c r="I165" s="56">
        <f>SUM(I164)</f>
        <v>1</v>
      </c>
      <c r="J165" s="56">
        <f>SUM(J164)</f>
        <v>40</v>
      </c>
      <c r="K165" s="56"/>
      <c r="L165" s="56">
        <f>SUM(L164)</f>
        <v>0</v>
      </c>
      <c r="M165" s="56">
        <f>SUM(M164)</f>
        <v>0</v>
      </c>
      <c r="N165" s="56"/>
      <c r="O165" s="56">
        <f>SUM(O164)</f>
        <v>0</v>
      </c>
      <c r="P165" s="56">
        <f>SUM(P164)</f>
        <v>0</v>
      </c>
      <c r="Q165" s="56"/>
      <c r="R165" s="56">
        <f>SUM(R164)</f>
        <v>0</v>
      </c>
      <c r="S165" s="56">
        <f>SUM(S164)</f>
        <v>0</v>
      </c>
      <c r="T165" s="56"/>
      <c r="U165" s="56">
        <f>SUM(U164)</f>
        <v>0</v>
      </c>
      <c r="V165" s="56">
        <f>SUM(V164)</f>
        <v>0</v>
      </c>
    </row>
    <row r="166" spans="1:22" x14ac:dyDescent="0.2">
      <c r="A166" s="99" t="s">
        <v>117</v>
      </c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7"/>
    </row>
    <row r="167" spans="1:22" ht="15.75" x14ac:dyDescent="0.2">
      <c r="A167" s="20" t="s">
        <v>56</v>
      </c>
      <c r="B167" s="53" t="s">
        <v>33</v>
      </c>
      <c r="C167" s="24">
        <f>SUM(G167,J167,M167,P167,R167,U167)</f>
        <v>75</v>
      </c>
      <c r="D167" s="22">
        <f>SUM(F167,I167,L167,O167,R167,U167)</f>
        <v>4</v>
      </c>
      <c r="E167" s="23" t="s">
        <v>38</v>
      </c>
      <c r="F167" s="71">
        <v>1</v>
      </c>
      <c r="G167" s="24">
        <v>15</v>
      </c>
      <c r="H167" s="23">
        <v>300</v>
      </c>
      <c r="I167" s="22"/>
      <c r="J167" s="24"/>
      <c r="K167" s="23"/>
      <c r="L167" s="22"/>
      <c r="M167" s="24"/>
      <c r="N167" s="23"/>
      <c r="O167" s="22">
        <v>3</v>
      </c>
      <c r="P167" s="24">
        <v>60</v>
      </c>
      <c r="Q167" s="23">
        <v>10</v>
      </c>
      <c r="R167" s="22"/>
      <c r="S167" s="24"/>
      <c r="T167" s="23"/>
      <c r="U167" s="22"/>
      <c r="V167" s="24"/>
    </row>
    <row r="168" spans="1:22" ht="15.75" x14ac:dyDescent="0.2">
      <c r="A168" s="119" t="s">
        <v>293</v>
      </c>
      <c r="B168" s="53" t="s">
        <v>188</v>
      </c>
      <c r="C168" s="24">
        <f>SUM(G168,J168,M168,P168,S168,V168)</f>
        <v>55</v>
      </c>
      <c r="D168" s="22">
        <f>SUM(F168,I168,L168,O168,R168,U168)</f>
        <v>2.5</v>
      </c>
      <c r="E168" s="58" t="s">
        <v>38</v>
      </c>
      <c r="F168" s="71">
        <v>0.5</v>
      </c>
      <c r="G168" s="24">
        <v>15</v>
      </c>
      <c r="H168" s="23">
        <v>300</v>
      </c>
      <c r="I168" s="22"/>
      <c r="J168" s="24"/>
      <c r="K168" s="23"/>
      <c r="L168" s="22"/>
      <c r="M168" s="24"/>
      <c r="N168" s="23"/>
      <c r="O168" s="22">
        <v>2</v>
      </c>
      <c r="P168" s="24">
        <v>40</v>
      </c>
      <c r="Q168" s="23">
        <v>10</v>
      </c>
      <c r="R168" s="22"/>
      <c r="S168" s="24"/>
      <c r="T168" s="23"/>
      <c r="U168" s="22"/>
      <c r="V168" s="24"/>
    </row>
    <row r="169" spans="1:22" ht="31.5" x14ac:dyDescent="0.2">
      <c r="A169" s="119" t="s">
        <v>294</v>
      </c>
      <c r="B169" s="195"/>
      <c r="C169" s="196"/>
      <c r="D169" s="196"/>
      <c r="E169" s="196"/>
      <c r="F169" s="196"/>
      <c r="G169" s="196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7"/>
    </row>
    <row r="170" spans="1:22" ht="23.25" customHeight="1" x14ac:dyDescent="0.2">
      <c r="A170" s="130" t="s">
        <v>288</v>
      </c>
      <c r="B170" s="220" t="s">
        <v>33</v>
      </c>
      <c r="C170" s="24">
        <f>SUM(G170,J170,M170,P170,S170,V170)</f>
        <v>25</v>
      </c>
      <c r="D170" s="22">
        <f>SUM(F170,I170,L170,O170,R170,U170,)</f>
        <v>1.5</v>
      </c>
      <c r="E170" s="23" t="s">
        <v>39</v>
      </c>
      <c r="F170" s="71">
        <v>0.5</v>
      </c>
      <c r="G170" s="24">
        <v>10</v>
      </c>
      <c r="H170" s="23">
        <v>300</v>
      </c>
      <c r="I170" s="22"/>
      <c r="J170" s="24"/>
      <c r="K170" s="23"/>
      <c r="L170" s="22"/>
      <c r="M170" s="24"/>
      <c r="N170" s="23"/>
      <c r="O170" s="22"/>
      <c r="P170" s="24"/>
      <c r="Q170" s="23"/>
      <c r="R170" s="22">
        <v>1</v>
      </c>
      <c r="S170" s="24">
        <v>15</v>
      </c>
      <c r="T170" s="23">
        <v>10</v>
      </c>
      <c r="U170" s="22"/>
      <c r="V170" s="24"/>
    </row>
    <row r="171" spans="1:22" ht="15.75" x14ac:dyDescent="0.2">
      <c r="A171" s="130" t="s">
        <v>289</v>
      </c>
      <c r="B171" s="268"/>
      <c r="C171" s="24">
        <f>SUM(G171,J171,M171,P171,S171,V171,)</f>
        <v>0</v>
      </c>
      <c r="D171" s="22">
        <f>SUM(F171,I171,L171,O171,R171,U171,)</f>
        <v>0</v>
      </c>
      <c r="E171" s="123"/>
      <c r="F171" s="71"/>
      <c r="G171" s="24"/>
      <c r="H171" s="23"/>
      <c r="I171" s="22"/>
      <c r="J171" s="24"/>
      <c r="K171" s="23"/>
      <c r="L171" s="22"/>
      <c r="M171" s="24"/>
      <c r="N171" s="23"/>
      <c r="O171" s="22"/>
      <c r="P171" s="24"/>
      <c r="Q171" s="23"/>
      <c r="R171" s="22"/>
      <c r="S171" s="24"/>
      <c r="T171" s="23"/>
      <c r="U171" s="22"/>
      <c r="V171" s="24"/>
    </row>
    <row r="172" spans="1:22" ht="15.75" x14ac:dyDescent="0.2">
      <c r="A172" s="20" t="s">
        <v>151</v>
      </c>
      <c r="B172" s="53" t="s">
        <v>33</v>
      </c>
      <c r="C172" s="24">
        <f>SUM(G172,J172,M172,P172,R172,U172)</f>
        <v>30</v>
      </c>
      <c r="D172" s="22">
        <f>SUM(F172,I172,L172,O172,R172,U172)</f>
        <v>2</v>
      </c>
      <c r="E172" s="23" t="s">
        <v>38</v>
      </c>
      <c r="F172" s="71">
        <v>0.5</v>
      </c>
      <c r="G172" s="24">
        <v>10</v>
      </c>
      <c r="H172" s="23">
        <v>300</v>
      </c>
      <c r="I172" s="22"/>
      <c r="J172" s="24"/>
      <c r="K172" s="23"/>
      <c r="L172" s="22"/>
      <c r="M172" s="24"/>
      <c r="N172" s="23"/>
      <c r="O172" s="22">
        <v>1.5</v>
      </c>
      <c r="P172" s="24">
        <v>20</v>
      </c>
      <c r="Q172" s="23">
        <v>10</v>
      </c>
      <c r="R172" s="22"/>
      <c r="S172" s="24"/>
      <c r="T172" s="23"/>
      <c r="U172" s="22"/>
      <c r="V172" s="24"/>
    </row>
    <row r="173" spans="1:22" x14ac:dyDescent="0.2">
      <c r="A173" s="137" t="s">
        <v>118</v>
      </c>
      <c r="B173" s="138"/>
      <c r="C173" s="56">
        <f>SUM(C167,C168,C170,C171,C172)</f>
        <v>185</v>
      </c>
      <c r="D173" s="56">
        <f>SUM(D167,D168,D170,D171,D172)</f>
        <v>10</v>
      </c>
      <c r="E173" s="56"/>
      <c r="F173" s="56">
        <f>SUM(F167,F168,F170,F171,F172)</f>
        <v>2.5</v>
      </c>
      <c r="G173" s="56">
        <f>SUM(G167,G168,G170,G171,G172)</f>
        <v>50</v>
      </c>
      <c r="H173" s="56"/>
      <c r="I173" s="56">
        <f>SUM(I167,I168,I170,I171,I172)</f>
        <v>0</v>
      </c>
      <c r="J173" s="56">
        <f>SUM(J167,J168,J170,J171,J172)</f>
        <v>0</v>
      </c>
      <c r="K173" s="56"/>
      <c r="L173" s="56">
        <f>SUM(L167,L168,L170,L171,L172)</f>
        <v>0</v>
      </c>
      <c r="M173" s="56">
        <f>SUM(M167,M168,M170,M171,M172)</f>
        <v>0</v>
      </c>
      <c r="N173" s="56"/>
      <c r="O173" s="56">
        <f>SUM(O167,O168,O170,O171,O172)</f>
        <v>6.5</v>
      </c>
      <c r="P173" s="56">
        <f>SUM(P167,P168,P170,P171,P172)</f>
        <v>120</v>
      </c>
      <c r="Q173" s="56"/>
      <c r="R173" s="56">
        <f>SUM(R167,R168,R170,R171,R172)</f>
        <v>1</v>
      </c>
      <c r="S173" s="56">
        <f>SUM(S167,S168,S170,S171,S172)</f>
        <v>15</v>
      </c>
      <c r="T173" s="56"/>
      <c r="U173" s="56">
        <f>SUM(U167,U168,U170,U171,U172)</f>
        <v>0</v>
      </c>
      <c r="V173" s="56">
        <f>SUM(V167,V168,V170,V171,V172)</f>
        <v>0</v>
      </c>
    </row>
    <row r="174" spans="1:22" x14ac:dyDescent="0.2">
      <c r="A174" s="99" t="s">
        <v>119</v>
      </c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7"/>
    </row>
    <row r="175" spans="1:22" ht="18.75" customHeight="1" x14ac:dyDescent="0.2">
      <c r="A175" s="209" t="s">
        <v>152</v>
      </c>
      <c r="B175" s="53" t="s">
        <v>296</v>
      </c>
      <c r="C175" s="202">
        <f>SUM(G175,G176,J175,J176,M175,M176,P175,P176,S175,S176,V175,V176)</f>
        <v>50</v>
      </c>
      <c r="D175" s="211">
        <f>SUM(F175,F176,I175,I176,L175,L176,O175,O176,R175,R176,U175,U176)</f>
        <v>3</v>
      </c>
      <c r="E175" s="141" t="s">
        <v>38</v>
      </c>
      <c r="F175" s="72">
        <v>0.5</v>
      </c>
      <c r="G175" s="59">
        <v>10</v>
      </c>
      <c r="H175" s="23">
        <v>300</v>
      </c>
      <c r="I175" s="60"/>
      <c r="J175" s="59"/>
      <c r="K175" s="23"/>
      <c r="L175" s="60"/>
      <c r="M175" s="59"/>
      <c r="N175" s="58"/>
      <c r="O175" s="60"/>
      <c r="P175" s="59"/>
      <c r="Q175" s="58"/>
      <c r="R175" s="22">
        <v>1</v>
      </c>
      <c r="S175" s="24">
        <v>15</v>
      </c>
      <c r="T175" s="23">
        <v>5</v>
      </c>
      <c r="U175" s="22"/>
      <c r="V175" s="24"/>
    </row>
    <row r="176" spans="1:22" x14ac:dyDescent="0.2">
      <c r="A176" s="210"/>
      <c r="B176" s="53" t="s">
        <v>297</v>
      </c>
      <c r="C176" s="204"/>
      <c r="D176" s="212"/>
      <c r="E176" s="143"/>
      <c r="F176" s="71">
        <v>0.5</v>
      </c>
      <c r="G176" s="59">
        <v>10</v>
      </c>
      <c r="H176" s="23">
        <v>300</v>
      </c>
      <c r="I176" s="60"/>
      <c r="J176" s="59"/>
      <c r="K176" s="23"/>
      <c r="L176" s="60"/>
      <c r="M176" s="59"/>
      <c r="N176" s="58"/>
      <c r="O176" s="60"/>
      <c r="P176" s="59"/>
      <c r="Q176" s="58"/>
      <c r="R176" s="22">
        <v>1</v>
      </c>
      <c r="S176" s="24">
        <v>15</v>
      </c>
      <c r="T176" s="23">
        <v>5</v>
      </c>
      <c r="U176" s="22"/>
      <c r="V176" s="24"/>
    </row>
    <row r="177" spans="1:22" ht="33.75" customHeight="1" x14ac:dyDescent="0.2">
      <c r="A177" s="20" t="s">
        <v>61</v>
      </c>
      <c r="B177" s="53" t="s">
        <v>298</v>
      </c>
      <c r="C177" s="24">
        <f>SUM(G177,J177,M177,P177,S177,V177)</f>
        <v>30</v>
      </c>
      <c r="D177" s="22">
        <f>SUM(F177,I177,L177,O177,R177,U177)</f>
        <v>2</v>
      </c>
      <c r="E177" s="58" t="s">
        <v>38</v>
      </c>
      <c r="F177" s="71">
        <v>1</v>
      </c>
      <c r="G177" s="59">
        <v>20</v>
      </c>
      <c r="H177" s="23">
        <v>300</v>
      </c>
      <c r="I177" s="60"/>
      <c r="J177" s="59"/>
      <c r="K177" s="23"/>
      <c r="L177" s="60"/>
      <c r="M177" s="59"/>
      <c r="N177" s="58"/>
      <c r="O177" s="60"/>
      <c r="P177" s="59"/>
      <c r="Q177" s="58"/>
      <c r="R177" s="22">
        <v>1</v>
      </c>
      <c r="S177" s="24">
        <v>10</v>
      </c>
      <c r="T177" s="23">
        <v>5</v>
      </c>
      <c r="U177" s="22"/>
      <c r="V177" s="24"/>
    </row>
    <row r="178" spans="1:22" ht="31.5" x14ac:dyDescent="0.2">
      <c r="A178" s="20" t="s">
        <v>59</v>
      </c>
      <c r="B178" s="53" t="s">
        <v>188</v>
      </c>
      <c r="C178" s="24">
        <f>SUM(G178,J178,M178,P178,S178,V178)</f>
        <v>35</v>
      </c>
      <c r="D178" s="22">
        <f>SUM(F178,I178,L178,O178,R178,U178)</f>
        <v>2</v>
      </c>
      <c r="E178" s="58" t="s">
        <v>38</v>
      </c>
      <c r="F178" s="71">
        <v>1</v>
      </c>
      <c r="G178" s="59">
        <v>20</v>
      </c>
      <c r="H178" s="23">
        <v>300</v>
      </c>
      <c r="I178" s="60"/>
      <c r="J178" s="59"/>
      <c r="K178" s="23"/>
      <c r="L178" s="60"/>
      <c r="M178" s="59"/>
      <c r="N178" s="58"/>
      <c r="O178" s="60"/>
      <c r="P178" s="59"/>
      <c r="Q178" s="58"/>
      <c r="R178" s="22">
        <v>1</v>
      </c>
      <c r="S178" s="24">
        <v>15</v>
      </c>
      <c r="T178" s="23">
        <v>5</v>
      </c>
      <c r="U178" s="22"/>
      <c r="V178" s="24"/>
    </row>
    <row r="179" spans="1:22" ht="15.75" x14ac:dyDescent="0.2">
      <c r="A179" s="20" t="s">
        <v>154</v>
      </c>
      <c r="B179" s="53" t="s">
        <v>218</v>
      </c>
      <c r="C179" s="24">
        <f>SUM(G179,J179,M179,P179,S179,V179)</f>
        <v>30</v>
      </c>
      <c r="D179" s="22">
        <f>SUM(F179,I179,L179,O179,R179,U179)</f>
        <v>2</v>
      </c>
      <c r="E179" s="58" t="s">
        <v>38</v>
      </c>
      <c r="F179" s="71">
        <v>1</v>
      </c>
      <c r="G179" s="59">
        <v>20</v>
      </c>
      <c r="H179" s="23">
        <v>300</v>
      </c>
      <c r="I179" s="60"/>
      <c r="J179" s="59"/>
      <c r="K179" s="23"/>
      <c r="L179" s="60"/>
      <c r="M179" s="59"/>
      <c r="N179" s="58"/>
      <c r="O179" s="60"/>
      <c r="P179" s="59"/>
      <c r="Q179" s="58"/>
      <c r="R179" s="22">
        <v>1</v>
      </c>
      <c r="S179" s="24">
        <v>10</v>
      </c>
      <c r="T179" s="23">
        <v>5</v>
      </c>
      <c r="U179" s="22"/>
      <c r="V179" s="24"/>
    </row>
    <row r="180" spans="1:22" ht="13.35" customHeight="1" x14ac:dyDescent="0.2">
      <c r="A180" s="209" t="s">
        <v>58</v>
      </c>
      <c r="B180" s="53" t="s">
        <v>299</v>
      </c>
      <c r="C180" s="202">
        <f>SUM(G180,G181,J180,J181,M180,M181,P180,P181,S180,S181,V180,V181)</f>
        <v>50</v>
      </c>
      <c r="D180" s="211">
        <f>SUM(F180,F181,I180,I181,L180,L181,O180,O181,R180,R181,U180,U181)</f>
        <v>2</v>
      </c>
      <c r="E180" s="141" t="s">
        <v>38</v>
      </c>
      <c r="F180" s="71">
        <v>0.5</v>
      </c>
      <c r="G180" s="24">
        <v>10</v>
      </c>
      <c r="H180" s="23">
        <v>300</v>
      </c>
      <c r="I180" s="22"/>
      <c r="J180" s="24"/>
      <c r="K180" s="23"/>
      <c r="L180" s="22"/>
      <c r="M180" s="24"/>
      <c r="N180" s="23"/>
      <c r="O180" s="22"/>
      <c r="P180" s="24"/>
      <c r="Q180" s="23"/>
      <c r="R180" s="22">
        <v>0.5</v>
      </c>
      <c r="S180" s="24">
        <v>15</v>
      </c>
      <c r="T180" s="23">
        <v>5</v>
      </c>
      <c r="U180" s="22"/>
      <c r="V180" s="24"/>
    </row>
    <row r="181" spans="1:22" ht="18" customHeight="1" x14ac:dyDescent="0.2">
      <c r="A181" s="210"/>
      <c r="B181" s="53" t="s">
        <v>301</v>
      </c>
      <c r="C181" s="204"/>
      <c r="D181" s="212"/>
      <c r="E181" s="143"/>
      <c r="F181" s="71">
        <v>0.5</v>
      </c>
      <c r="G181" s="24">
        <v>10</v>
      </c>
      <c r="H181" s="23">
        <v>300</v>
      </c>
      <c r="I181" s="22"/>
      <c r="J181" s="24"/>
      <c r="K181" s="23"/>
      <c r="L181" s="22"/>
      <c r="M181" s="24"/>
      <c r="N181" s="23"/>
      <c r="O181" s="22"/>
      <c r="P181" s="24"/>
      <c r="Q181" s="23"/>
      <c r="R181" s="22">
        <v>0.5</v>
      </c>
      <c r="S181" s="24">
        <v>15</v>
      </c>
      <c r="T181" s="23">
        <v>5</v>
      </c>
      <c r="U181" s="22"/>
      <c r="V181" s="24"/>
    </row>
    <row r="182" spans="1:22" ht="25.5" x14ac:dyDescent="0.2">
      <c r="A182" s="20" t="s">
        <v>60</v>
      </c>
      <c r="B182" s="53" t="s">
        <v>228</v>
      </c>
      <c r="C182" s="24">
        <f>SUM(G182,J182,M182,P182,S182,V182)</f>
        <v>20</v>
      </c>
      <c r="D182" s="22">
        <f>SUM(F182,I182,L182,O182,R182,U182)</f>
        <v>1</v>
      </c>
      <c r="E182" s="58" t="s">
        <v>38</v>
      </c>
      <c r="F182" s="71">
        <v>0.5</v>
      </c>
      <c r="G182" s="59">
        <v>10</v>
      </c>
      <c r="H182" s="23">
        <v>300</v>
      </c>
      <c r="I182" s="60"/>
      <c r="J182" s="59"/>
      <c r="K182" s="23"/>
      <c r="L182" s="60"/>
      <c r="M182" s="59"/>
      <c r="N182" s="58"/>
      <c r="O182" s="60"/>
      <c r="P182" s="59"/>
      <c r="Q182" s="58"/>
      <c r="R182" s="22">
        <v>0.5</v>
      </c>
      <c r="S182" s="24">
        <v>10</v>
      </c>
      <c r="T182" s="23">
        <v>5</v>
      </c>
      <c r="U182" s="22"/>
      <c r="V182" s="24"/>
    </row>
    <row r="183" spans="1:22" ht="25.5" x14ac:dyDescent="0.2">
      <c r="A183" s="20" t="s">
        <v>57</v>
      </c>
      <c r="B183" s="53" t="s">
        <v>229</v>
      </c>
      <c r="C183" s="24">
        <f>SUM(G183,J183,M183,P183,S183,V183)</f>
        <v>35</v>
      </c>
      <c r="D183" s="22">
        <f>SUM(F183,I183,L183,O183,R183,U183)</f>
        <v>2</v>
      </c>
      <c r="E183" s="58" t="s">
        <v>38</v>
      </c>
      <c r="F183" s="71">
        <v>1</v>
      </c>
      <c r="G183" s="59">
        <v>20</v>
      </c>
      <c r="H183" s="23">
        <v>300</v>
      </c>
      <c r="I183" s="60"/>
      <c r="J183" s="59"/>
      <c r="K183" s="23"/>
      <c r="L183" s="60"/>
      <c r="M183" s="59"/>
      <c r="N183" s="58"/>
      <c r="O183" s="60"/>
      <c r="P183" s="59"/>
      <c r="Q183" s="58"/>
      <c r="R183" s="22">
        <v>1</v>
      </c>
      <c r="S183" s="24">
        <v>15</v>
      </c>
      <c r="T183" s="23">
        <v>5</v>
      </c>
      <c r="U183" s="22"/>
      <c r="V183" s="24"/>
    </row>
    <row r="184" spans="1:22" x14ac:dyDescent="0.2">
      <c r="A184" s="137" t="s">
        <v>120</v>
      </c>
      <c r="B184" s="138"/>
      <c r="C184" s="56">
        <f>SUM(C175:C183)</f>
        <v>250</v>
      </c>
      <c r="D184" s="56">
        <f>SUM(D175:D183)</f>
        <v>14</v>
      </c>
      <c r="E184" s="56"/>
      <c r="F184" s="56">
        <f>SUM(F175:F183)</f>
        <v>6.5</v>
      </c>
      <c r="G184" s="56">
        <f t="shared" ref="G184" si="26">SUM(G175:G183)</f>
        <v>130</v>
      </c>
      <c r="H184" s="56"/>
      <c r="I184" s="56">
        <f>SUM(I175:I183)</f>
        <v>0</v>
      </c>
      <c r="J184" s="56">
        <f>SUM(J175:J183)</f>
        <v>0</v>
      </c>
      <c r="K184" s="56"/>
      <c r="L184" s="56">
        <f>SUM(L175:L183)</f>
        <v>0</v>
      </c>
      <c r="M184" s="56">
        <f>SUM(M175:M183)</f>
        <v>0</v>
      </c>
      <c r="N184" s="56"/>
      <c r="O184" s="56">
        <f>SUM(O175:O183)</f>
        <v>0</v>
      </c>
      <c r="P184" s="56">
        <f>SUM(P175:P183)</f>
        <v>0</v>
      </c>
      <c r="Q184" s="56"/>
      <c r="R184" s="56">
        <f>SUM(R175:R183)</f>
        <v>7.5</v>
      </c>
      <c r="S184" s="56">
        <f>SUM(S175:S183)</f>
        <v>120</v>
      </c>
      <c r="T184" s="56"/>
      <c r="U184" s="56">
        <f>SUM(U175:U183)</f>
        <v>0</v>
      </c>
      <c r="V184" s="56">
        <f>SUM(V175:V183)</f>
        <v>0</v>
      </c>
    </row>
    <row r="185" spans="1:22" x14ac:dyDescent="0.2">
      <c r="A185" s="99" t="s">
        <v>181</v>
      </c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7"/>
    </row>
    <row r="186" spans="1:22" x14ac:dyDescent="0.2">
      <c r="A186" s="7"/>
      <c r="B186" s="57"/>
      <c r="C186" s="24"/>
      <c r="D186" s="22"/>
      <c r="E186" s="58"/>
      <c r="F186" s="22"/>
      <c r="G186" s="59"/>
      <c r="H186" s="23"/>
      <c r="I186" s="60"/>
      <c r="J186" s="59"/>
      <c r="K186" s="23"/>
      <c r="L186" s="60"/>
      <c r="M186" s="59"/>
      <c r="N186" s="58"/>
      <c r="O186" s="60"/>
      <c r="P186" s="59"/>
      <c r="Q186" s="58"/>
      <c r="R186" s="22"/>
      <c r="S186" s="24"/>
      <c r="T186" s="23"/>
      <c r="U186" s="22"/>
      <c r="V186" s="24"/>
    </row>
    <row r="187" spans="1:22" x14ac:dyDescent="0.2">
      <c r="A187" s="137" t="s">
        <v>122</v>
      </c>
      <c r="B187" s="138"/>
      <c r="C187" s="56">
        <f>SUM(C186)</f>
        <v>0</v>
      </c>
      <c r="D187" s="56">
        <f t="shared" ref="D187:V187" si="27">SUM(D186)</f>
        <v>0</v>
      </c>
      <c r="E187" s="56"/>
      <c r="F187" s="56">
        <f t="shared" si="27"/>
        <v>0</v>
      </c>
      <c r="G187" s="56">
        <f t="shared" si="27"/>
        <v>0</v>
      </c>
      <c r="H187" s="56"/>
      <c r="I187" s="56">
        <f t="shared" si="27"/>
        <v>0</v>
      </c>
      <c r="J187" s="56">
        <f t="shared" si="27"/>
        <v>0</v>
      </c>
      <c r="K187" s="56"/>
      <c r="L187" s="56">
        <f t="shared" si="27"/>
        <v>0</v>
      </c>
      <c r="M187" s="56">
        <f t="shared" si="27"/>
        <v>0</v>
      </c>
      <c r="N187" s="56"/>
      <c r="O187" s="56">
        <f t="shared" si="27"/>
        <v>0</v>
      </c>
      <c r="P187" s="56">
        <f t="shared" si="27"/>
        <v>0</v>
      </c>
      <c r="Q187" s="56"/>
      <c r="R187" s="56">
        <f t="shared" si="27"/>
        <v>0</v>
      </c>
      <c r="S187" s="56">
        <f t="shared" si="27"/>
        <v>0</v>
      </c>
      <c r="T187" s="56"/>
      <c r="U187" s="56">
        <f t="shared" si="27"/>
        <v>0</v>
      </c>
      <c r="V187" s="56">
        <f t="shared" si="27"/>
        <v>0</v>
      </c>
    </row>
    <row r="188" spans="1:22" x14ac:dyDescent="0.2">
      <c r="A188" s="99" t="s">
        <v>121</v>
      </c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7"/>
    </row>
    <row r="189" spans="1:22" ht="15.75" x14ac:dyDescent="0.2">
      <c r="A189" s="20" t="s">
        <v>153</v>
      </c>
      <c r="B189" s="53" t="s">
        <v>188</v>
      </c>
      <c r="C189" s="24">
        <f>SUM(G189,J189,M189,S189,V189)</f>
        <v>150</v>
      </c>
      <c r="D189" s="22">
        <f>SUM(F189,I189,L189,R189,U189)</f>
        <v>5</v>
      </c>
      <c r="E189" s="58"/>
      <c r="F189" s="72">
        <v>0</v>
      </c>
      <c r="G189" s="59">
        <v>0</v>
      </c>
      <c r="H189" s="23"/>
      <c r="I189" s="60">
        <v>0</v>
      </c>
      <c r="J189" s="59">
        <v>0</v>
      </c>
      <c r="K189" s="58"/>
      <c r="L189" s="60">
        <v>0</v>
      </c>
      <c r="M189" s="59">
        <v>0</v>
      </c>
      <c r="N189" s="58"/>
      <c r="O189" s="60"/>
      <c r="P189" s="59"/>
      <c r="Q189" s="58"/>
      <c r="R189" s="22">
        <v>0</v>
      </c>
      <c r="S189" s="24">
        <v>0</v>
      </c>
      <c r="T189" s="23"/>
      <c r="U189" s="22">
        <v>5</v>
      </c>
      <c r="V189" s="24">
        <v>150</v>
      </c>
    </row>
    <row r="190" spans="1:22" x14ac:dyDescent="0.2">
      <c r="A190" s="137" t="s">
        <v>123</v>
      </c>
      <c r="B190" s="138"/>
      <c r="C190" s="56">
        <f>SUM(C189)</f>
        <v>150</v>
      </c>
      <c r="D190" s="56">
        <f t="shared" ref="D190:V190" si="28">SUM(D189)</f>
        <v>5</v>
      </c>
      <c r="E190" s="56">
        <f t="shared" si="28"/>
        <v>0</v>
      </c>
      <c r="F190" s="56">
        <f t="shared" si="28"/>
        <v>0</v>
      </c>
      <c r="G190" s="56">
        <f t="shared" si="28"/>
        <v>0</v>
      </c>
      <c r="H190" s="56">
        <f t="shared" si="28"/>
        <v>0</v>
      </c>
      <c r="I190" s="56">
        <f t="shared" si="28"/>
        <v>0</v>
      </c>
      <c r="J190" s="56">
        <f t="shared" si="28"/>
        <v>0</v>
      </c>
      <c r="K190" s="56">
        <f t="shared" si="28"/>
        <v>0</v>
      </c>
      <c r="L190" s="56">
        <f t="shared" si="28"/>
        <v>0</v>
      </c>
      <c r="M190" s="56">
        <f t="shared" si="28"/>
        <v>0</v>
      </c>
      <c r="N190" s="56">
        <f t="shared" si="28"/>
        <v>0</v>
      </c>
      <c r="O190" s="56">
        <f t="shared" si="28"/>
        <v>0</v>
      </c>
      <c r="P190" s="56">
        <f t="shared" si="28"/>
        <v>0</v>
      </c>
      <c r="Q190" s="56"/>
      <c r="R190" s="56">
        <f t="shared" si="28"/>
        <v>0</v>
      </c>
      <c r="S190" s="56">
        <f t="shared" si="28"/>
        <v>0</v>
      </c>
      <c r="T190" s="56"/>
      <c r="U190" s="56">
        <f t="shared" si="28"/>
        <v>5</v>
      </c>
      <c r="V190" s="56">
        <f t="shared" si="28"/>
        <v>150</v>
      </c>
    </row>
    <row r="191" spans="1:22" x14ac:dyDescent="0.2">
      <c r="A191" s="101" t="s">
        <v>124</v>
      </c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5"/>
    </row>
    <row r="192" spans="1:22" x14ac:dyDescent="0.2">
      <c r="A192" s="99" t="s">
        <v>125</v>
      </c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7"/>
    </row>
    <row r="193" spans="1:22" x14ac:dyDescent="0.2">
      <c r="A193" s="3"/>
      <c r="B193" s="62"/>
      <c r="C193" s="24"/>
      <c r="D193" s="22"/>
      <c r="E193" s="58"/>
      <c r="F193" s="72"/>
      <c r="G193" s="59"/>
      <c r="H193" s="23"/>
      <c r="I193" s="60"/>
      <c r="J193" s="59"/>
      <c r="K193" s="58"/>
      <c r="L193" s="60"/>
      <c r="M193" s="59"/>
      <c r="N193" s="58"/>
      <c r="O193" s="60"/>
      <c r="P193" s="59"/>
      <c r="Q193" s="58"/>
      <c r="R193" s="22"/>
      <c r="S193" s="24"/>
      <c r="T193" s="23"/>
      <c r="U193" s="22"/>
      <c r="V193" s="24"/>
    </row>
    <row r="194" spans="1:22" x14ac:dyDescent="0.2">
      <c r="A194" s="190" t="s">
        <v>126</v>
      </c>
      <c r="B194" s="191"/>
      <c r="C194" s="63">
        <f>SUM(C193:C193)</f>
        <v>0</v>
      </c>
      <c r="D194" s="63">
        <f>SUM(D193:D193)</f>
        <v>0</v>
      </c>
      <c r="E194" s="63"/>
      <c r="F194" s="63">
        <f>SUM(F193:F193)</f>
        <v>0</v>
      </c>
      <c r="G194" s="63">
        <f>SUM(G193:G193)</f>
        <v>0</v>
      </c>
      <c r="H194" s="63"/>
      <c r="I194" s="63"/>
      <c r="J194" s="63">
        <f>SUM(J193:J193)</f>
        <v>0</v>
      </c>
      <c r="K194" s="63"/>
      <c r="L194" s="63"/>
      <c r="M194" s="63">
        <f>SUM(M193:M193)</f>
        <v>0</v>
      </c>
      <c r="N194" s="63"/>
      <c r="O194" s="63"/>
      <c r="P194" s="63"/>
      <c r="Q194" s="63"/>
      <c r="R194" s="63">
        <f>SUM(R193:R193)</f>
        <v>0</v>
      </c>
      <c r="S194" s="63"/>
      <c r="T194" s="63"/>
      <c r="U194" s="63">
        <f>SUM(U193:U193)</f>
        <v>0</v>
      </c>
      <c r="V194" s="63">
        <f>SUM(V193:V193)</f>
        <v>0</v>
      </c>
    </row>
    <row r="195" spans="1:22" x14ac:dyDescent="0.2">
      <c r="A195" s="102" t="s">
        <v>127</v>
      </c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6"/>
    </row>
    <row r="196" spans="1:22" x14ac:dyDescent="0.2">
      <c r="A196" s="1"/>
      <c r="B196" s="23"/>
      <c r="C196" s="24"/>
      <c r="D196" s="71"/>
      <c r="E196" s="23"/>
      <c r="F196" s="22"/>
      <c r="G196" s="24"/>
      <c r="H196" s="23"/>
      <c r="I196" s="22"/>
      <c r="J196" s="24"/>
      <c r="K196" s="23"/>
      <c r="L196" s="22"/>
      <c r="M196" s="24"/>
      <c r="N196" s="23"/>
      <c r="O196" s="22"/>
      <c r="P196" s="24"/>
      <c r="Q196" s="23"/>
      <c r="R196" s="22"/>
      <c r="S196" s="24"/>
      <c r="T196" s="23"/>
      <c r="U196" s="22"/>
      <c r="V196" s="24"/>
    </row>
    <row r="197" spans="1:22" x14ac:dyDescent="0.2">
      <c r="A197" s="159" t="s">
        <v>128</v>
      </c>
      <c r="B197" s="160"/>
      <c r="C197" s="63">
        <f>SUM(C196:C196)</f>
        <v>0</v>
      </c>
      <c r="D197" s="63">
        <f>SUM(D196:D196)</f>
        <v>0</v>
      </c>
      <c r="E197" s="63"/>
      <c r="F197" s="63">
        <f>SUM(F196:F196)</f>
        <v>0</v>
      </c>
      <c r="G197" s="63">
        <f>SUM(G196:G196)</f>
        <v>0</v>
      </c>
      <c r="H197" s="63"/>
      <c r="I197" s="63"/>
      <c r="J197" s="63">
        <f>SUM(J196:J196)</f>
        <v>0</v>
      </c>
      <c r="K197" s="63"/>
      <c r="L197" s="63"/>
      <c r="M197" s="63">
        <f>SUM(M196:M196)</f>
        <v>0</v>
      </c>
      <c r="N197" s="63"/>
      <c r="O197" s="63"/>
      <c r="P197" s="63"/>
      <c r="Q197" s="63"/>
      <c r="R197" s="63">
        <f>SUM(R196:R196)</f>
        <v>0</v>
      </c>
      <c r="S197" s="63"/>
      <c r="T197" s="63"/>
      <c r="U197" s="63">
        <f>SUM(U196:U196)</f>
        <v>0</v>
      </c>
      <c r="V197" s="63">
        <f>SUM(V196:V196)</f>
        <v>0</v>
      </c>
    </row>
    <row r="198" spans="1:22" x14ac:dyDescent="0.2">
      <c r="A198" s="77"/>
      <c r="B198" s="78" t="s">
        <v>22</v>
      </c>
      <c r="C198" s="64">
        <f>SUM(C161,C165,C173,C184,C187,C190,C194,C197)</f>
        <v>625</v>
      </c>
      <c r="D198" s="64">
        <f>SUM(F198,I198,L198,O198,R198,U198)</f>
        <v>30</v>
      </c>
      <c r="E198" s="64"/>
      <c r="F198" s="64">
        <f>SUM(F161,F165,F173,F184,F187,F190,F194,F197)</f>
        <v>9</v>
      </c>
      <c r="G198" s="64">
        <f>SUM(G161,G165,G173,G184,G187,G190,G194,G197)</f>
        <v>180</v>
      </c>
      <c r="H198" s="64"/>
      <c r="I198" s="64">
        <f>SUM(I161,I165,I173,I184,I187,I190,I194,I197)</f>
        <v>1</v>
      </c>
      <c r="J198" s="64">
        <f>SUM(J161,J165,J173,J184,J187,J190,J194,J197)</f>
        <v>40</v>
      </c>
      <c r="K198" s="64"/>
      <c r="L198" s="64">
        <f>SUM(L161,L165,L173,L184,L187,L190,L194,L197)</f>
        <v>0</v>
      </c>
      <c r="M198" s="64">
        <f>SUM(M161,M165,M173,M184,M187,M190,M194,M197)</f>
        <v>0</v>
      </c>
      <c r="N198" s="64"/>
      <c r="O198" s="64">
        <f>SUM(O161,O165,O173,O184,O187,O190,O194,O197)</f>
        <v>6.5</v>
      </c>
      <c r="P198" s="64">
        <f>SUM(P161,P165,P173,P184,P187,P190,P194,P197)</f>
        <v>120</v>
      </c>
      <c r="Q198" s="64"/>
      <c r="R198" s="64">
        <f>SUM(R161,R165,R173,R184,R187,R190,R194,R197)</f>
        <v>8.5</v>
      </c>
      <c r="S198" s="64">
        <f>SUM(S161,S165,S173,S184,S187,S190,S194,S197)</f>
        <v>135</v>
      </c>
      <c r="T198" s="64"/>
      <c r="U198" s="64">
        <f>SUM(U161,U165,U173,U184,U187,U190,U194,U197)</f>
        <v>5</v>
      </c>
      <c r="V198" s="64">
        <f>SUM(V161,V165,V173,V184,V187,V190,V194,V197)</f>
        <v>150</v>
      </c>
    </row>
    <row r="199" spans="1:22" x14ac:dyDescent="0.2">
      <c r="A199" s="65"/>
      <c r="B199" s="65"/>
      <c r="C199" s="29"/>
      <c r="D199" s="29"/>
      <c r="E199" s="29"/>
      <c r="F199" s="29"/>
      <c r="G199" s="29"/>
      <c r="H199" s="29"/>
      <c r="I199" s="29"/>
    </row>
    <row r="200" spans="1:22" x14ac:dyDescent="0.2">
      <c r="A200" s="37"/>
      <c r="B200" s="37"/>
      <c r="C200" s="29"/>
      <c r="D200" s="29"/>
      <c r="E200" s="29"/>
      <c r="F200" s="29"/>
      <c r="G200" s="29"/>
      <c r="H200" s="29"/>
      <c r="I200" s="29"/>
    </row>
    <row r="201" spans="1:22" x14ac:dyDescent="0.2">
      <c r="A201" s="37"/>
      <c r="B201" s="37"/>
      <c r="C201" s="29"/>
      <c r="D201" s="29"/>
      <c r="E201" s="29"/>
      <c r="F201" s="29"/>
      <c r="G201" s="29"/>
      <c r="H201" s="29"/>
      <c r="I201" s="29"/>
    </row>
    <row r="202" spans="1:22" x14ac:dyDescent="0.2">
      <c r="A202" s="37"/>
      <c r="B202" s="66" t="s">
        <v>14</v>
      </c>
      <c r="E202" s="29"/>
      <c r="F202" s="29"/>
      <c r="G202" s="37"/>
      <c r="H202" s="37"/>
      <c r="I202" s="37"/>
      <c r="J202" s="37"/>
      <c r="K202" s="37"/>
      <c r="L202" s="37"/>
      <c r="M202" s="37"/>
      <c r="N202" s="29"/>
      <c r="O202" s="29"/>
      <c r="P202" s="29"/>
      <c r="Q202" s="29"/>
      <c r="R202" s="29"/>
      <c r="S202" s="29"/>
      <c r="T202" s="29"/>
      <c r="U202" s="29"/>
      <c r="V202" s="29"/>
    </row>
    <row r="203" spans="1:22" x14ac:dyDescent="0.2">
      <c r="A203" s="37"/>
      <c r="B203" s="5" t="s">
        <v>25</v>
      </c>
      <c r="C203" s="28">
        <v>1</v>
      </c>
      <c r="E203" s="29"/>
      <c r="F203" s="29"/>
      <c r="G203" s="4"/>
      <c r="H203" s="4"/>
      <c r="I203" s="4"/>
      <c r="J203" s="4"/>
      <c r="K203" s="4"/>
      <c r="L203" s="4"/>
      <c r="M203" s="4"/>
      <c r="N203" s="29"/>
      <c r="O203" s="29"/>
      <c r="P203" s="29"/>
      <c r="Q203" s="29"/>
      <c r="R203" s="29"/>
      <c r="S203" s="29"/>
      <c r="T203" s="29"/>
      <c r="U203" s="29"/>
      <c r="V203" s="29"/>
    </row>
    <row r="204" spans="1:22" x14ac:dyDescent="0.2">
      <c r="A204" s="37"/>
      <c r="B204" s="67" t="s">
        <v>26</v>
      </c>
      <c r="C204" s="28">
        <f>SUM(G198,J198,M198)</f>
        <v>220</v>
      </c>
      <c r="E204" s="29"/>
      <c r="F204" s="29"/>
      <c r="G204" s="4"/>
      <c r="H204" s="4"/>
      <c r="I204" s="4"/>
      <c r="J204" s="4"/>
      <c r="K204" s="4"/>
      <c r="L204" s="4"/>
      <c r="M204" s="4"/>
      <c r="N204" s="29"/>
      <c r="O204" s="29"/>
      <c r="P204" s="29"/>
      <c r="Q204" s="29"/>
      <c r="R204" s="29"/>
      <c r="S204" s="29"/>
      <c r="T204" s="29"/>
      <c r="U204" s="29"/>
      <c r="V204" s="29"/>
    </row>
    <row r="205" spans="1:22" x14ac:dyDescent="0.2">
      <c r="A205" s="37"/>
      <c r="B205" s="67" t="s">
        <v>3</v>
      </c>
      <c r="C205" s="28">
        <f>SUM(F198,I198,L198)</f>
        <v>10</v>
      </c>
      <c r="E205" s="29"/>
      <c r="F205" s="29"/>
      <c r="G205" s="4"/>
      <c r="H205" s="4"/>
      <c r="I205" s="4"/>
      <c r="J205" s="4"/>
      <c r="K205" s="4"/>
      <c r="L205" s="4"/>
      <c r="M205" s="4"/>
      <c r="N205" s="29"/>
      <c r="O205" s="29"/>
      <c r="P205" s="29"/>
      <c r="Q205" s="29"/>
      <c r="R205" s="29"/>
      <c r="S205" s="29"/>
      <c r="T205" s="29"/>
      <c r="U205" s="29"/>
      <c r="V205" s="29"/>
    </row>
    <row r="206" spans="1:22" x14ac:dyDescent="0.2">
      <c r="A206" s="37"/>
      <c r="B206" s="68"/>
      <c r="C206" s="4"/>
      <c r="E206" s="29"/>
      <c r="F206" s="29"/>
      <c r="G206" s="4"/>
      <c r="H206" s="4"/>
      <c r="I206" s="4"/>
      <c r="J206" s="4"/>
      <c r="K206" s="4"/>
      <c r="L206" s="4"/>
      <c r="M206" s="4"/>
      <c r="N206" s="29"/>
      <c r="O206" s="29"/>
      <c r="P206" s="29"/>
      <c r="Q206" s="29"/>
      <c r="R206" s="29"/>
      <c r="S206" s="29"/>
      <c r="T206" s="29"/>
      <c r="U206" s="29"/>
      <c r="V206" s="29"/>
    </row>
    <row r="207" spans="1:22" x14ac:dyDescent="0.2">
      <c r="A207" s="37"/>
      <c r="B207" s="66" t="s">
        <v>15</v>
      </c>
      <c r="C207" s="4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</row>
    <row r="208" spans="1:22" x14ac:dyDescent="0.2">
      <c r="A208" s="37"/>
      <c r="B208" s="5" t="s">
        <v>25</v>
      </c>
      <c r="C208" s="28">
        <v>0</v>
      </c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</row>
    <row r="209" spans="1:22" x14ac:dyDescent="0.2">
      <c r="B209" s="5" t="s">
        <v>26</v>
      </c>
      <c r="C209" s="28">
        <f>SUM(P198,S198,V198)</f>
        <v>405</v>
      </c>
      <c r="D209" s="29"/>
      <c r="E209" s="29"/>
      <c r="F209" s="29"/>
      <c r="G209" s="29"/>
      <c r="H209" s="29"/>
      <c r="I209" s="29"/>
      <c r="J209" s="29"/>
    </row>
    <row r="210" spans="1:22" x14ac:dyDescent="0.2">
      <c r="A210" s="37"/>
      <c r="B210" s="67" t="s">
        <v>3</v>
      </c>
      <c r="C210" s="28">
        <f>SUM(O198,R198,U198)</f>
        <v>20</v>
      </c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</row>
    <row r="211" spans="1:22" x14ac:dyDescent="0.2">
      <c r="B211" s="38"/>
    </row>
    <row r="212" spans="1:22" x14ac:dyDescent="0.2">
      <c r="B212" s="38"/>
    </row>
    <row r="213" spans="1:22" x14ac:dyDescent="0.2">
      <c r="B213" s="38"/>
    </row>
    <row r="214" spans="1:22" x14ac:dyDescent="0.2">
      <c r="B214" s="38"/>
    </row>
    <row r="215" spans="1:22" x14ac:dyDescent="0.2">
      <c r="B215" s="38"/>
    </row>
    <row r="216" spans="1:22" x14ac:dyDescent="0.2">
      <c r="B216" s="38"/>
    </row>
    <row r="217" spans="1:22" x14ac:dyDescent="0.2">
      <c r="B217" s="38"/>
    </row>
    <row r="218" spans="1:22" x14ac:dyDescent="0.2">
      <c r="B218" s="38"/>
    </row>
    <row r="219" spans="1:22" x14ac:dyDescent="0.2">
      <c r="A219" s="29" t="s">
        <v>12</v>
      </c>
      <c r="B219" s="189" t="s">
        <v>271</v>
      </c>
      <c r="C219" s="189"/>
      <c r="D219" s="189"/>
      <c r="E219" s="189"/>
      <c r="F219" s="189"/>
      <c r="G219" s="189"/>
      <c r="H219" s="189"/>
      <c r="I219" s="189"/>
      <c r="J219" s="189"/>
      <c r="K219" s="189"/>
      <c r="L219" s="189"/>
      <c r="M219" s="189"/>
      <c r="N219" s="133" t="s">
        <v>186</v>
      </c>
      <c r="O219" s="133"/>
      <c r="P219" s="133"/>
      <c r="Q219" s="133"/>
      <c r="R219" s="133"/>
      <c r="S219" s="133"/>
      <c r="T219" s="133"/>
      <c r="U219" s="133"/>
      <c r="V219" s="133"/>
    </row>
    <row r="220" spans="1:22" x14ac:dyDescent="0.2">
      <c r="A220" s="29" t="s">
        <v>11</v>
      </c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132" t="s">
        <v>187</v>
      </c>
      <c r="O220" s="132"/>
      <c r="P220" s="132"/>
      <c r="Q220" s="132"/>
      <c r="R220" s="132"/>
      <c r="S220" s="132"/>
      <c r="T220" s="132"/>
      <c r="U220" s="132"/>
      <c r="V220" s="132"/>
    </row>
    <row r="221" spans="1:22" x14ac:dyDescent="0.2">
      <c r="A221" s="29" t="s">
        <v>263</v>
      </c>
      <c r="B221" s="189" t="s">
        <v>24</v>
      </c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  <c r="N221" s="43"/>
      <c r="O221" s="43"/>
      <c r="P221" s="43"/>
      <c r="Q221" s="43"/>
      <c r="R221" s="43"/>
      <c r="S221" s="43"/>
      <c r="T221" s="43"/>
      <c r="U221" s="43"/>
      <c r="V221" s="43"/>
    </row>
    <row r="222" spans="1:22" x14ac:dyDescent="0.2">
      <c r="A222" s="29"/>
      <c r="B222" s="189" t="s">
        <v>232</v>
      </c>
      <c r="C222" s="189"/>
      <c r="D222" s="189"/>
      <c r="E222" s="189"/>
      <c r="F222" s="189"/>
      <c r="G222" s="189"/>
      <c r="H222" s="189"/>
      <c r="I222" s="189"/>
      <c r="J222" s="189"/>
      <c r="K222" s="189"/>
      <c r="L222" s="189"/>
      <c r="M222" s="189"/>
      <c r="N222" s="43"/>
      <c r="O222" s="43"/>
      <c r="P222" s="43"/>
      <c r="Q222" s="43"/>
      <c r="R222" s="43"/>
      <c r="S222" s="43"/>
      <c r="T222" s="43"/>
      <c r="U222" s="43"/>
      <c r="V222" s="43"/>
    </row>
    <row r="223" spans="1:22" x14ac:dyDescent="0.2">
      <c r="A223" s="29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3"/>
      <c r="O223" s="43"/>
      <c r="P223" s="43"/>
      <c r="Q223" s="43"/>
      <c r="R223" s="43"/>
      <c r="S223" s="43"/>
      <c r="T223" s="43"/>
      <c r="U223" s="43"/>
      <c r="V223" s="43"/>
    </row>
    <row r="224" spans="1:22" ht="13.5" customHeight="1" x14ac:dyDescent="0.2">
      <c r="A224" s="134" t="s">
        <v>1</v>
      </c>
      <c r="B224" s="134" t="s">
        <v>2</v>
      </c>
      <c r="C224" s="199" t="s">
        <v>19</v>
      </c>
      <c r="D224" s="200"/>
      <c r="E224" s="200"/>
      <c r="F224" s="201" t="s">
        <v>53</v>
      </c>
      <c r="G224" s="201"/>
      <c r="H224" s="201"/>
      <c r="I224" s="201"/>
      <c r="J224" s="201"/>
      <c r="K224" s="201"/>
      <c r="L224" s="201"/>
      <c r="M224" s="201"/>
      <c r="N224" s="201"/>
      <c r="O224" s="201"/>
      <c r="P224" s="201"/>
      <c r="Q224" s="201"/>
      <c r="R224" s="201"/>
      <c r="S224" s="201"/>
      <c r="T224" s="201"/>
      <c r="U224" s="201"/>
      <c r="V224" s="201"/>
    </row>
    <row r="225" spans="1:25" ht="26.25" customHeight="1" x14ac:dyDescent="0.2">
      <c r="A225" s="135"/>
      <c r="B225" s="135"/>
      <c r="C225" s="208" t="s">
        <v>16</v>
      </c>
      <c r="D225" s="207" t="s">
        <v>3</v>
      </c>
      <c r="E225" s="217" t="s">
        <v>4</v>
      </c>
      <c r="F225" s="184" t="s">
        <v>14</v>
      </c>
      <c r="G225" s="175"/>
      <c r="H225" s="175"/>
      <c r="I225" s="175"/>
      <c r="J225" s="175"/>
      <c r="K225" s="175"/>
      <c r="L225" s="175"/>
      <c r="M225" s="175"/>
      <c r="N225" s="176"/>
      <c r="O225" s="184" t="s">
        <v>15</v>
      </c>
      <c r="P225" s="175"/>
      <c r="Q225" s="175"/>
      <c r="R225" s="175"/>
      <c r="S225" s="175"/>
      <c r="T225" s="175"/>
      <c r="U225" s="175"/>
      <c r="V225" s="176"/>
    </row>
    <row r="226" spans="1:25" ht="25.5" customHeight="1" x14ac:dyDescent="0.2">
      <c r="A226" s="135"/>
      <c r="B226" s="135"/>
      <c r="C226" s="208"/>
      <c r="D226" s="207"/>
      <c r="E226" s="217"/>
      <c r="F226" s="185" t="s">
        <v>106</v>
      </c>
      <c r="G226" s="185"/>
      <c r="H226" s="185"/>
      <c r="I226" s="181" t="s">
        <v>6</v>
      </c>
      <c r="J226" s="182"/>
      <c r="K226" s="183"/>
      <c r="L226" s="181" t="s">
        <v>7</v>
      </c>
      <c r="M226" s="182"/>
      <c r="N226" s="183"/>
      <c r="O226" s="181" t="s">
        <v>6</v>
      </c>
      <c r="P226" s="182"/>
      <c r="Q226" s="183"/>
      <c r="R226" s="181" t="s">
        <v>17</v>
      </c>
      <c r="S226" s="182"/>
      <c r="T226" s="183"/>
      <c r="U226" s="181" t="s">
        <v>10</v>
      </c>
      <c r="V226" s="183"/>
    </row>
    <row r="227" spans="1:25" ht="60.75" customHeight="1" x14ac:dyDescent="0.2">
      <c r="A227" s="136"/>
      <c r="B227" s="136"/>
      <c r="C227" s="208"/>
      <c r="D227" s="207"/>
      <c r="E227" s="217"/>
      <c r="F227" s="50" t="s">
        <v>3</v>
      </c>
      <c r="G227" s="48" t="s">
        <v>8</v>
      </c>
      <c r="H227" s="49" t="s">
        <v>18</v>
      </c>
      <c r="I227" s="50" t="s">
        <v>3</v>
      </c>
      <c r="J227" s="48" t="s">
        <v>8</v>
      </c>
      <c r="K227" s="49" t="s">
        <v>18</v>
      </c>
      <c r="L227" s="50" t="s">
        <v>3</v>
      </c>
      <c r="M227" s="48" t="s">
        <v>8</v>
      </c>
      <c r="N227" s="49" t="s">
        <v>18</v>
      </c>
      <c r="O227" s="50" t="s">
        <v>3</v>
      </c>
      <c r="P227" s="48" t="s">
        <v>8</v>
      </c>
      <c r="Q227" s="49" t="s">
        <v>18</v>
      </c>
      <c r="R227" s="69" t="s">
        <v>3</v>
      </c>
      <c r="S227" s="51" t="s">
        <v>8</v>
      </c>
      <c r="T227" s="70" t="s">
        <v>18</v>
      </c>
      <c r="U227" s="50" t="s">
        <v>3</v>
      </c>
      <c r="V227" s="48" t="s">
        <v>8</v>
      </c>
    </row>
    <row r="228" spans="1:25" x14ac:dyDescent="0.2">
      <c r="A228" s="102" t="s">
        <v>113</v>
      </c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</row>
    <row r="229" spans="1:25" ht="15.75" x14ac:dyDescent="0.2">
      <c r="A229" s="20"/>
      <c r="B229" s="53"/>
      <c r="C229" s="24"/>
      <c r="D229" s="22"/>
      <c r="E229" s="23"/>
      <c r="F229" s="71"/>
      <c r="G229" s="24"/>
      <c r="H229" s="23"/>
      <c r="I229" s="22"/>
      <c r="J229" s="24"/>
      <c r="K229" s="23"/>
      <c r="L229" s="22"/>
      <c r="M229" s="24"/>
      <c r="N229" s="23"/>
      <c r="O229" s="22"/>
      <c r="P229" s="24"/>
      <c r="Q229" s="23"/>
      <c r="R229" s="22"/>
      <c r="S229" s="24"/>
      <c r="T229" s="23"/>
      <c r="U229" s="22"/>
      <c r="V229" s="24"/>
    </row>
    <row r="230" spans="1:25" x14ac:dyDescent="0.2">
      <c r="A230" s="137" t="s">
        <v>114</v>
      </c>
      <c r="B230" s="138"/>
      <c r="C230" s="56">
        <f>C229</f>
        <v>0</v>
      </c>
      <c r="D230" s="56">
        <f t="shared" ref="D230:V230" si="29">D229</f>
        <v>0</v>
      </c>
      <c r="E230" s="56"/>
      <c r="F230" s="56">
        <f t="shared" si="29"/>
        <v>0</v>
      </c>
      <c r="G230" s="56">
        <f t="shared" si="29"/>
        <v>0</v>
      </c>
      <c r="H230" s="56"/>
      <c r="I230" s="56"/>
      <c r="J230" s="56">
        <f t="shared" si="29"/>
        <v>0</v>
      </c>
      <c r="K230" s="56"/>
      <c r="L230" s="56"/>
      <c r="M230" s="56">
        <f t="shared" si="29"/>
        <v>0</v>
      </c>
      <c r="N230" s="56"/>
      <c r="O230" s="56"/>
      <c r="P230" s="56"/>
      <c r="Q230" s="56"/>
      <c r="R230" s="56">
        <f t="shared" si="29"/>
        <v>0</v>
      </c>
      <c r="S230" s="56"/>
      <c r="T230" s="56">
        <f t="shared" si="29"/>
        <v>0</v>
      </c>
      <c r="U230" s="56">
        <f t="shared" si="29"/>
        <v>0</v>
      </c>
      <c r="V230" s="56">
        <f t="shared" si="29"/>
        <v>0</v>
      </c>
    </row>
    <row r="231" spans="1:25" x14ac:dyDescent="0.2">
      <c r="A231" s="99" t="s">
        <v>115</v>
      </c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7"/>
    </row>
    <row r="232" spans="1:25" x14ac:dyDescent="0.2">
      <c r="A232" s="137" t="s">
        <v>116</v>
      </c>
      <c r="B232" s="138"/>
      <c r="C232" s="56">
        <v>0</v>
      </c>
      <c r="D232" s="56">
        <v>0</v>
      </c>
      <c r="E232" s="56"/>
      <c r="F232" s="56">
        <v>0</v>
      </c>
      <c r="G232" s="56">
        <v>0</v>
      </c>
      <c r="H232" s="56"/>
      <c r="I232" s="56"/>
      <c r="J232" s="56">
        <v>0</v>
      </c>
      <c r="K232" s="56"/>
      <c r="L232" s="56"/>
      <c r="M232" s="56">
        <v>0</v>
      </c>
      <c r="N232" s="56"/>
      <c r="O232" s="56"/>
      <c r="P232" s="56"/>
      <c r="Q232" s="56"/>
      <c r="R232" s="56">
        <v>0</v>
      </c>
      <c r="S232" s="56"/>
      <c r="T232" s="56">
        <v>0</v>
      </c>
      <c r="U232" s="56">
        <v>0</v>
      </c>
      <c r="V232" s="56">
        <v>0</v>
      </c>
    </row>
    <row r="233" spans="1:25" x14ac:dyDescent="0.2">
      <c r="A233" s="99" t="s">
        <v>117</v>
      </c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7"/>
      <c r="Y233" s="2" t="s">
        <v>211</v>
      </c>
    </row>
    <row r="234" spans="1:25" ht="15.75" x14ac:dyDescent="0.2">
      <c r="A234" s="20" t="s">
        <v>56</v>
      </c>
      <c r="B234" s="53" t="s">
        <v>33</v>
      </c>
      <c r="C234" s="24">
        <f>SUM(G234,J234,M234,P234,S234,V234)</f>
        <v>75</v>
      </c>
      <c r="D234" s="22">
        <f>SUM(F234,I234,L234,O234,R234,U234)</f>
        <v>4</v>
      </c>
      <c r="E234" s="23" t="s">
        <v>42</v>
      </c>
      <c r="F234" s="71">
        <v>1</v>
      </c>
      <c r="G234" s="24">
        <v>15</v>
      </c>
      <c r="H234" s="23">
        <v>300</v>
      </c>
      <c r="I234" s="22"/>
      <c r="J234" s="24"/>
      <c r="K234" s="23"/>
      <c r="L234" s="22"/>
      <c r="M234" s="24"/>
      <c r="N234" s="23"/>
      <c r="O234" s="22">
        <v>3</v>
      </c>
      <c r="P234" s="24">
        <v>60</v>
      </c>
      <c r="Q234" s="23">
        <v>10</v>
      </c>
      <c r="R234" s="22"/>
      <c r="S234" s="24"/>
      <c r="T234" s="23"/>
      <c r="U234" s="22"/>
      <c r="V234" s="24"/>
    </row>
    <row r="235" spans="1:25" ht="15.75" x14ac:dyDescent="0.2">
      <c r="A235" s="119" t="s">
        <v>293</v>
      </c>
      <c r="B235" s="53" t="s">
        <v>188</v>
      </c>
      <c r="C235" s="24">
        <f>SUM(G235,J235,M235,P235,S235,V235)</f>
        <v>55</v>
      </c>
      <c r="D235" s="22">
        <f>SUM(F235,I235,L235,O235,R235,U235)</f>
        <v>2.5</v>
      </c>
      <c r="E235" s="23" t="s">
        <v>42</v>
      </c>
      <c r="F235" s="71">
        <v>0.5</v>
      </c>
      <c r="G235" s="24">
        <v>15</v>
      </c>
      <c r="H235" s="23">
        <v>300</v>
      </c>
      <c r="I235" s="22"/>
      <c r="J235" s="24"/>
      <c r="K235" s="23"/>
      <c r="L235" s="22"/>
      <c r="M235" s="24"/>
      <c r="N235" s="23"/>
      <c r="O235" s="22">
        <v>2</v>
      </c>
      <c r="P235" s="24">
        <v>40</v>
      </c>
      <c r="Q235" s="23">
        <v>10</v>
      </c>
      <c r="R235" s="22"/>
      <c r="S235" s="24"/>
      <c r="T235" s="23"/>
      <c r="U235" s="22"/>
      <c r="V235" s="24"/>
    </row>
    <row r="236" spans="1:25" ht="31.5" x14ac:dyDescent="0.2">
      <c r="A236" s="119" t="s">
        <v>295</v>
      </c>
      <c r="B236" s="195"/>
      <c r="C236" s="196"/>
      <c r="D236" s="196"/>
      <c r="E236" s="196"/>
      <c r="F236" s="196"/>
      <c r="G236" s="196"/>
      <c r="H236" s="196"/>
      <c r="I236" s="196"/>
      <c r="J236" s="196"/>
      <c r="K236" s="196"/>
      <c r="L236" s="196"/>
      <c r="M236" s="196"/>
      <c r="N236" s="196"/>
      <c r="O236" s="196"/>
      <c r="P236" s="196"/>
      <c r="Q236" s="196"/>
      <c r="R236" s="196"/>
      <c r="S236" s="196"/>
      <c r="T236" s="196"/>
      <c r="U236" s="196"/>
      <c r="V236" s="197"/>
    </row>
    <row r="237" spans="1:25" ht="15.75" x14ac:dyDescent="0.2">
      <c r="A237" s="130" t="s">
        <v>288</v>
      </c>
      <c r="B237" s="192" t="s">
        <v>33</v>
      </c>
      <c r="C237" s="24">
        <f>SUM(G237,J237,M237,P237,S237,V237)</f>
        <v>0</v>
      </c>
      <c r="D237" s="22">
        <f t="shared" ref="D237:D238" si="30">SUM(F237,I237,L237,O237,R237,U237)</f>
        <v>0</v>
      </c>
      <c r="E237" s="141" t="s">
        <v>38</v>
      </c>
      <c r="F237" s="71"/>
      <c r="G237" s="24"/>
      <c r="H237" s="23"/>
      <c r="I237" s="22"/>
      <c r="J237" s="24"/>
      <c r="K237" s="23"/>
      <c r="L237" s="22"/>
      <c r="M237" s="24"/>
      <c r="N237" s="23"/>
      <c r="O237" s="22"/>
      <c r="P237" s="24"/>
      <c r="Q237" s="23"/>
      <c r="R237" s="22"/>
      <c r="S237" s="24"/>
      <c r="T237" s="23"/>
      <c r="U237" s="22"/>
      <c r="V237" s="24"/>
    </row>
    <row r="238" spans="1:25" ht="15.75" x14ac:dyDescent="0.2">
      <c r="A238" s="130" t="s">
        <v>289</v>
      </c>
      <c r="B238" s="192"/>
      <c r="C238" s="24">
        <f>SUM(G238,J238,M238,P238,S238,V238)</f>
        <v>25</v>
      </c>
      <c r="D238" s="22">
        <f t="shared" si="30"/>
        <v>1.5</v>
      </c>
      <c r="E238" s="198"/>
      <c r="F238" s="71">
        <v>0.5</v>
      </c>
      <c r="G238" s="24">
        <v>10</v>
      </c>
      <c r="H238" s="23">
        <v>300</v>
      </c>
      <c r="I238" s="22"/>
      <c r="J238" s="24"/>
      <c r="K238" s="23"/>
      <c r="L238" s="22"/>
      <c r="M238" s="24"/>
      <c r="N238" s="23"/>
      <c r="O238" s="22"/>
      <c r="P238" s="24"/>
      <c r="Q238" s="23"/>
      <c r="R238" s="22">
        <v>1</v>
      </c>
      <c r="S238" s="24">
        <v>15</v>
      </c>
      <c r="T238" s="23">
        <v>10</v>
      </c>
      <c r="U238" s="22"/>
      <c r="V238" s="24"/>
    </row>
    <row r="239" spans="1:25" ht="15.75" x14ac:dyDescent="0.2">
      <c r="A239" s="20" t="s">
        <v>151</v>
      </c>
      <c r="B239" s="53" t="s">
        <v>33</v>
      </c>
      <c r="C239" s="24">
        <f>SUM(G239,J239,M239,P239,S239,V239)</f>
        <v>35</v>
      </c>
      <c r="D239" s="22">
        <f>SUM(F239,I239,L239,O239,R239,U239)</f>
        <v>2</v>
      </c>
      <c r="E239" s="23" t="s">
        <v>42</v>
      </c>
      <c r="F239" s="71">
        <v>0.5</v>
      </c>
      <c r="G239" s="24">
        <v>5</v>
      </c>
      <c r="H239" s="23">
        <v>300</v>
      </c>
      <c r="I239" s="22"/>
      <c r="J239" s="24"/>
      <c r="K239" s="23"/>
      <c r="L239" s="22"/>
      <c r="M239" s="24"/>
      <c r="N239" s="23"/>
      <c r="O239" s="22">
        <v>1.5</v>
      </c>
      <c r="P239" s="24">
        <v>30</v>
      </c>
      <c r="Q239" s="23">
        <v>10</v>
      </c>
      <c r="R239" s="22"/>
      <c r="S239" s="24"/>
      <c r="T239" s="23"/>
      <c r="U239" s="22"/>
      <c r="V239" s="24"/>
    </row>
    <row r="240" spans="1:25" x14ac:dyDescent="0.2">
      <c r="A240" s="137" t="s">
        <v>118</v>
      </c>
      <c r="B240" s="138"/>
      <c r="C240" s="56">
        <f>SUM(C234,C235:C237,C238,C239,)</f>
        <v>190</v>
      </c>
      <c r="D240" s="56">
        <f>SUM(D234,D235:D237,D238,D239,)</f>
        <v>10</v>
      </c>
      <c r="E240" s="56"/>
      <c r="F240" s="56">
        <f>SUM(F234,F235:F239)</f>
        <v>2.5</v>
      </c>
      <c r="G240" s="56">
        <f>SUM(G234,G235:G239)</f>
        <v>45</v>
      </c>
      <c r="H240" s="56"/>
      <c r="I240" s="56">
        <f>SUM(I234,I235:I239)</f>
        <v>0</v>
      </c>
      <c r="J240" s="56">
        <f>SUM(J234,J235:J239)</f>
        <v>0</v>
      </c>
      <c r="K240" s="56"/>
      <c r="L240" s="56">
        <f>SUM(L234,L235:L239)</f>
        <v>0</v>
      </c>
      <c r="M240" s="56">
        <f>SUM(M234,M235:M239)</f>
        <v>0</v>
      </c>
      <c r="N240" s="56"/>
      <c r="O240" s="56">
        <f>SUM(O234,O235:O239)</f>
        <v>6.5</v>
      </c>
      <c r="P240" s="56">
        <f>SUM(P234,P235:P239)</f>
        <v>130</v>
      </c>
      <c r="Q240" s="56"/>
      <c r="R240" s="56">
        <f>SUM(R234,R235:R239)</f>
        <v>1</v>
      </c>
      <c r="S240" s="56">
        <f>SUM(S234,S235:S239)</f>
        <v>15</v>
      </c>
      <c r="T240" s="56"/>
      <c r="U240" s="56">
        <f>SUM(U234,U235:U239)</f>
        <v>0</v>
      </c>
      <c r="V240" s="56">
        <f>SUM(V234,V235:V239)</f>
        <v>0</v>
      </c>
    </row>
    <row r="241" spans="1:22" x14ac:dyDescent="0.2">
      <c r="A241" s="99" t="s">
        <v>119</v>
      </c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7"/>
    </row>
    <row r="242" spans="1:22" ht="31.5" x14ac:dyDescent="0.2">
      <c r="A242" s="20" t="s">
        <v>156</v>
      </c>
      <c r="B242" s="53" t="s">
        <v>144</v>
      </c>
      <c r="C242" s="24">
        <f>SUM(G242,J242,M242,S242,V242)</f>
        <v>30</v>
      </c>
      <c r="D242" s="22">
        <f>SUM(F242,I242,L242,R242,U242)</f>
        <v>1</v>
      </c>
      <c r="E242" s="58" t="s">
        <v>38</v>
      </c>
      <c r="F242" s="71">
        <v>0.5</v>
      </c>
      <c r="G242" s="59">
        <v>20</v>
      </c>
      <c r="H242" s="23">
        <v>300</v>
      </c>
      <c r="I242" s="60"/>
      <c r="J242" s="59"/>
      <c r="K242" s="23"/>
      <c r="L242" s="60"/>
      <c r="M242" s="59"/>
      <c r="N242" s="58"/>
      <c r="O242" s="60"/>
      <c r="P242" s="59"/>
      <c r="Q242" s="58"/>
      <c r="R242" s="22">
        <v>0.5</v>
      </c>
      <c r="S242" s="24">
        <v>10</v>
      </c>
      <c r="T242" s="23">
        <v>5</v>
      </c>
      <c r="U242" s="22"/>
      <c r="V242" s="24"/>
    </row>
    <row r="243" spans="1:22" ht="31.5" x14ac:dyDescent="0.2">
      <c r="A243" s="20" t="s">
        <v>157</v>
      </c>
      <c r="B243" s="53" t="s">
        <v>218</v>
      </c>
      <c r="C243" s="24">
        <f t="shared" ref="C243:C248" si="31">SUM(G243,J243,M243,S243,V243)</f>
        <v>20</v>
      </c>
      <c r="D243" s="22">
        <f t="shared" ref="D243:D248" si="32">SUM(F243,I243,L243,R243,U243)</f>
        <v>1</v>
      </c>
      <c r="E243" s="58" t="s">
        <v>38</v>
      </c>
      <c r="F243" s="71">
        <v>0.5</v>
      </c>
      <c r="G243" s="59">
        <v>10</v>
      </c>
      <c r="H243" s="23">
        <v>300</v>
      </c>
      <c r="I243" s="60"/>
      <c r="J243" s="59"/>
      <c r="K243" s="23"/>
      <c r="L243" s="60"/>
      <c r="M243" s="59"/>
      <c r="N243" s="58"/>
      <c r="O243" s="60"/>
      <c r="P243" s="59"/>
      <c r="Q243" s="58"/>
      <c r="R243" s="22">
        <v>0.5</v>
      </c>
      <c r="S243" s="24">
        <v>10</v>
      </c>
      <c r="T243" s="23">
        <v>5</v>
      </c>
      <c r="U243" s="22"/>
      <c r="V243" s="24"/>
    </row>
    <row r="244" spans="1:22" ht="31.5" x14ac:dyDescent="0.2">
      <c r="A244" s="20" t="s">
        <v>71</v>
      </c>
      <c r="B244" s="53" t="s">
        <v>219</v>
      </c>
      <c r="C244" s="24">
        <f t="shared" si="31"/>
        <v>20</v>
      </c>
      <c r="D244" s="22">
        <f t="shared" si="32"/>
        <v>1</v>
      </c>
      <c r="E244" s="58" t="s">
        <v>38</v>
      </c>
      <c r="F244" s="71">
        <v>0.5</v>
      </c>
      <c r="G244" s="59">
        <v>10</v>
      </c>
      <c r="H244" s="23">
        <v>300</v>
      </c>
      <c r="I244" s="60"/>
      <c r="J244" s="59"/>
      <c r="K244" s="23"/>
      <c r="L244" s="60"/>
      <c r="M244" s="59"/>
      <c r="N244" s="58"/>
      <c r="O244" s="60"/>
      <c r="P244" s="59"/>
      <c r="Q244" s="58"/>
      <c r="R244" s="22">
        <v>0.5</v>
      </c>
      <c r="S244" s="24">
        <v>10</v>
      </c>
      <c r="T244" s="23">
        <v>5</v>
      </c>
      <c r="U244" s="22"/>
      <c r="V244" s="24"/>
    </row>
    <row r="245" spans="1:22" ht="15.75" x14ac:dyDescent="0.2">
      <c r="A245" s="20" t="s">
        <v>70</v>
      </c>
      <c r="B245" s="53" t="s">
        <v>33</v>
      </c>
      <c r="C245" s="24">
        <f t="shared" si="31"/>
        <v>35</v>
      </c>
      <c r="D245" s="22">
        <f t="shared" si="32"/>
        <v>2</v>
      </c>
      <c r="E245" s="58" t="s">
        <v>38</v>
      </c>
      <c r="F245" s="71">
        <v>1</v>
      </c>
      <c r="G245" s="59">
        <v>20</v>
      </c>
      <c r="H245" s="23">
        <v>300</v>
      </c>
      <c r="I245" s="60"/>
      <c r="J245" s="59"/>
      <c r="K245" s="23"/>
      <c r="L245" s="60"/>
      <c r="M245" s="59"/>
      <c r="N245" s="58"/>
      <c r="O245" s="60"/>
      <c r="P245" s="59"/>
      <c r="Q245" s="58"/>
      <c r="R245" s="22">
        <v>1</v>
      </c>
      <c r="S245" s="24">
        <v>15</v>
      </c>
      <c r="T245" s="23">
        <v>5</v>
      </c>
      <c r="U245" s="22"/>
      <c r="V245" s="24"/>
    </row>
    <row r="246" spans="1:22" ht="25.5" x14ac:dyDescent="0.2">
      <c r="A246" s="20" t="s">
        <v>72</v>
      </c>
      <c r="B246" s="53" t="s">
        <v>247</v>
      </c>
      <c r="C246" s="24">
        <f t="shared" si="31"/>
        <v>20</v>
      </c>
      <c r="D246" s="22">
        <f t="shared" si="32"/>
        <v>1</v>
      </c>
      <c r="E246" s="58" t="s">
        <v>38</v>
      </c>
      <c r="F246" s="71">
        <v>0.5</v>
      </c>
      <c r="G246" s="59">
        <v>10</v>
      </c>
      <c r="H246" s="23">
        <v>300</v>
      </c>
      <c r="I246" s="60"/>
      <c r="J246" s="59"/>
      <c r="K246" s="23"/>
      <c r="L246" s="60"/>
      <c r="M246" s="59"/>
      <c r="N246" s="58"/>
      <c r="O246" s="60"/>
      <c r="P246" s="59"/>
      <c r="Q246" s="58"/>
      <c r="R246" s="22">
        <v>0.5</v>
      </c>
      <c r="S246" s="24">
        <v>10</v>
      </c>
      <c r="T246" s="23">
        <v>5</v>
      </c>
      <c r="U246" s="22"/>
      <c r="V246" s="24"/>
    </row>
    <row r="247" spans="1:22" ht="31.5" x14ac:dyDescent="0.2">
      <c r="A247" s="20" t="s">
        <v>159</v>
      </c>
      <c r="B247" s="120" t="s">
        <v>188</v>
      </c>
      <c r="C247" s="24">
        <f t="shared" si="31"/>
        <v>20</v>
      </c>
      <c r="D247" s="22">
        <f t="shared" si="32"/>
        <v>1</v>
      </c>
      <c r="E247" s="58" t="s">
        <v>38</v>
      </c>
      <c r="F247" s="71">
        <v>0.5</v>
      </c>
      <c r="G247" s="59">
        <v>10</v>
      </c>
      <c r="H247" s="23">
        <v>300</v>
      </c>
      <c r="I247" s="60"/>
      <c r="J247" s="59"/>
      <c r="K247" s="23"/>
      <c r="L247" s="60"/>
      <c r="M247" s="59"/>
      <c r="N247" s="58"/>
      <c r="O247" s="60"/>
      <c r="P247" s="59"/>
      <c r="Q247" s="58"/>
      <c r="R247" s="22">
        <v>0.5</v>
      </c>
      <c r="S247" s="24">
        <v>10</v>
      </c>
      <c r="T247" s="23">
        <v>5</v>
      </c>
      <c r="U247" s="22"/>
      <c r="V247" s="24"/>
    </row>
    <row r="248" spans="1:22" ht="31.5" x14ac:dyDescent="0.2">
      <c r="A248" s="20" t="s">
        <v>158</v>
      </c>
      <c r="B248" s="53" t="s">
        <v>33</v>
      </c>
      <c r="C248" s="24">
        <f t="shared" si="31"/>
        <v>35</v>
      </c>
      <c r="D248" s="22">
        <f t="shared" si="32"/>
        <v>2</v>
      </c>
      <c r="E248" s="58" t="s">
        <v>38</v>
      </c>
      <c r="F248" s="71">
        <v>1</v>
      </c>
      <c r="G248" s="59">
        <v>20</v>
      </c>
      <c r="H248" s="23">
        <v>300</v>
      </c>
      <c r="I248" s="60"/>
      <c r="J248" s="59"/>
      <c r="K248" s="23"/>
      <c r="L248" s="60"/>
      <c r="M248" s="59"/>
      <c r="N248" s="58"/>
      <c r="O248" s="60"/>
      <c r="P248" s="59"/>
      <c r="Q248" s="58"/>
      <c r="R248" s="22">
        <v>1</v>
      </c>
      <c r="S248" s="24">
        <v>15</v>
      </c>
      <c r="T248" s="23">
        <v>5</v>
      </c>
      <c r="U248" s="22"/>
      <c r="V248" s="24"/>
    </row>
    <row r="249" spans="1:22" x14ac:dyDescent="0.2">
      <c r="A249" s="137" t="s">
        <v>120</v>
      </c>
      <c r="B249" s="138"/>
      <c r="C249" s="56">
        <f>SUM(C242:C248)</f>
        <v>180</v>
      </c>
      <c r="D249" s="56">
        <f t="shared" ref="D249:V249" si="33">SUM(D242:D248)</f>
        <v>9</v>
      </c>
      <c r="E249" s="56"/>
      <c r="F249" s="56">
        <f t="shared" si="33"/>
        <v>4.5</v>
      </c>
      <c r="G249" s="56">
        <f t="shared" si="33"/>
        <v>100</v>
      </c>
      <c r="H249" s="56"/>
      <c r="I249" s="56">
        <f t="shared" si="33"/>
        <v>0</v>
      </c>
      <c r="J249" s="56">
        <f t="shared" si="33"/>
        <v>0</v>
      </c>
      <c r="K249" s="56"/>
      <c r="L249" s="56">
        <f t="shared" si="33"/>
        <v>0</v>
      </c>
      <c r="M249" s="56">
        <f t="shared" si="33"/>
        <v>0</v>
      </c>
      <c r="N249" s="56"/>
      <c r="O249" s="56">
        <f t="shared" si="33"/>
        <v>0</v>
      </c>
      <c r="P249" s="56">
        <f t="shared" si="33"/>
        <v>0</v>
      </c>
      <c r="Q249" s="56"/>
      <c r="R249" s="56">
        <f t="shared" si="33"/>
        <v>4.5</v>
      </c>
      <c r="S249" s="56">
        <f t="shared" si="33"/>
        <v>80</v>
      </c>
      <c r="T249" s="56"/>
      <c r="U249" s="56">
        <f t="shared" si="33"/>
        <v>0</v>
      </c>
      <c r="V249" s="56">
        <f t="shared" si="33"/>
        <v>0</v>
      </c>
    </row>
    <row r="250" spans="1:22" x14ac:dyDescent="0.2">
      <c r="A250" s="99" t="s">
        <v>181</v>
      </c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7"/>
    </row>
    <row r="251" spans="1:22" x14ac:dyDescent="0.2">
      <c r="A251" s="7"/>
      <c r="B251" s="57"/>
      <c r="C251" s="24"/>
      <c r="D251" s="22"/>
      <c r="E251" s="58"/>
      <c r="F251" s="22"/>
      <c r="G251" s="59"/>
      <c r="H251" s="23"/>
      <c r="I251" s="60"/>
      <c r="J251" s="59"/>
      <c r="K251" s="23"/>
      <c r="L251" s="60"/>
      <c r="M251" s="59"/>
      <c r="N251" s="58"/>
      <c r="O251" s="60"/>
      <c r="P251" s="59"/>
      <c r="Q251" s="58"/>
      <c r="R251" s="22"/>
      <c r="S251" s="24"/>
      <c r="T251" s="23"/>
      <c r="U251" s="22"/>
      <c r="V251" s="24"/>
    </row>
    <row r="252" spans="1:22" x14ac:dyDescent="0.2">
      <c r="A252" s="137" t="s">
        <v>122</v>
      </c>
      <c r="B252" s="138"/>
      <c r="C252" s="56">
        <f>SUM(C251:C251)</f>
        <v>0</v>
      </c>
      <c r="D252" s="56">
        <f t="shared" ref="D252:V252" si="34">SUM(D251:D251)</f>
        <v>0</v>
      </c>
      <c r="E252" s="56"/>
      <c r="F252" s="56">
        <f t="shared" si="34"/>
        <v>0</v>
      </c>
      <c r="G252" s="56">
        <f t="shared" si="34"/>
        <v>0</v>
      </c>
      <c r="H252" s="56"/>
      <c r="I252" s="56">
        <f t="shared" si="34"/>
        <v>0</v>
      </c>
      <c r="J252" s="56">
        <f t="shared" si="34"/>
        <v>0</v>
      </c>
      <c r="K252" s="56"/>
      <c r="L252" s="56">
        <f t="shared" si="34"/>
        <v>0</v>
      </c>
      <c r="M252" s="56">
        <f t="shared" si="34"/>
        <v>0</v>
      </c>
      <c r="N252" s="56"/>
      <c r="O252" s="56">
        <f t="shared" si="34"/>
        <v>0</v>
      </c>
      <c r="P252" s="56">
        <f t="shared" si="34"/>
        <v>0</v>
      </c>
      <c r="Q252" s="56"/>
      <c r="R252" s="56">
        <f t="shared" si="34"/>
        <v>0</v>
      </c>
      <c r="S252" s="56">
        <f t="shared" si="34"/>
        <v>0</v>
      </c>
      <c r="T252" s="56"/>
      <c r="U252" s="56">
        <f t="shared" si="34"/>
        <v>0</v>
      </c>
      <c r="V252" s="56">
        <f t="shared" si="34"/>
        <v>0</v>
      </c>
    </row>
    <row r="253" spans="1:22" x14ac:dyDescent="0.2">
      <c r="A253" s="99" t="s">
        <v>121</v>
      </c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7"/>
    </row>
    <row r="254" spans="1:22" ht="15.75" x14ac:dyDescent="0.2">
      <c r="A254" s="20" t="s">
        <v>155</v>
      </c>
      <c r="B254" s="53" t="s">
        <v>188</v>
      </c>
      <c r="C254" s="24">
        <f>SUM(G254,J254,M254,S254,V254)</f>
        <v>300</v>
      </c>
      <c r="D254" s="22">
        <f>SUM(F254,I254,L254,R254,U254)</f>
        <v>11</v>
      </c>
      <c r="E254" s="58"/>
      <c r="F254" s="72"/>
      <c r="G254" s="59"/>
      <c r="H254" s="23"/>
      <c r="I254" s="60"/>
      <c r="J254" s="59"/>
      <c r="K254" s="58"/>
      <c r="L254" s="60"/>
      <c r="M254" s="59"/>
      <c r="N254" s="58"/>
      <c r="O254" s="60"/>
      <c r="P254" s="59"/>
      <c r="Q254" s="58"/>
      <c r="R254" s="22"/>
      <c r="S254" s="24"/>
      <c r="T254" s="23"/>
      <c r="U254" s="22">
        <v>11</v>
      </c>
      <c r="V254" s="24">
        <v>300</v>
      </c>
    </row>
    <row r="255" spans="1:22" x14ac:dyDescent="0.2">
      <c r="A255" s="137" t="s">
        <v>123</v>
      </c>
      <c r="B255" s="138"/>
      <c r="C255" s="56">
        <f>SUM(C254)</f>
        <v>300</v>
      </c>
      <c r="D255" s="56">
        <f t="shared" ref="D255:V255" si="35">SUM(D254)</f>
        <v>11</v>
      </c>
      <c r="E255" s="56"/>
      <c r="F255" s="56">
        <f t="shared" si="35"/>
        <v>0</v>
      </c>
      <c r="G255" s="56">
        <f t="shared" si="35"/>
        <v>0</v>
      </c>
      <c r="H255" s="56"/>
      <c r="I255" s="56">
        <f t="shared" si="35"/>
        <v>0</v>
      </c>
      <c r="J255" s="56">
        <f t="shared" si="35"/>
        <v>0</v>
      </c>
      <c r="K255" s="56"/>
      <c r="L255" s="56">
        <f t="shared" si="35"/>
        <v>0</v>
      </c>
      <c r="M255" s="56">
        <f t="shared" si="35"/>
        <v>0</v>
      </c>
      <c r="N255" s="56"/>
      <c r="O255" s="56">
        <f t="shared" si="35"/>
        <v>0</v>
      </c>
      <c r="P255" s="56">
        <f t="shared" si="35"/>
        <v>0</v>
      </c>
      <c r="Q255" s="56"/>
      <c r="R255" s="56">
        <f t="shared" si="35"/>
        <v>0</v>
      </c>
      <c r="S255" s="56">
        <f t="shared" si="35"/>
        <v>0</v>
      </c>
      <c r="T255" s="56"/>
      <c r="U255" s="56">
        <f t="shared" si="35"/>
        <v>11</v>
      </c>
      <c r="V255" s="56">
        <f t="shared" si="35"/>
        <v>300</v>
      </c>
    </row>
    <row r="256" spans="1:22" x14ac:dyDescent="0.2">
      <c r="A256" s="101" t="s">
        <v>124</v>
      </c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5"/>
    </row>
    <row r="257" spans="1:22" x14ac:dyDescent="0.2">
      <c r="A257" s="99" t="s">
        <v>125</v>
      </c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7"/>
    </row>
    <row r="258" spans="1:22" x14ac:dyDescent="0.2">
      <c r="A258" s="3"/>
      <c r="B258" s="62"/>
      <c r="C258" s="24"/>
      <c r="D258" s="22"/>
      <c r="E258" s="58"/>
      <c r="F258" s="72"/>
      <c r="G258" s="59"/>
      <c r="H258" s="23"/>
      <c r="I258" s="60"/>
      <c r="J258" s="59"/>
      <c r="K258" s="58"/>
      <c r="L258" s="60"/>
      <c r="M258" s="59"/>
      <c r="N258" s="58"/>
      <c r="O258" s="60"/>
      <c r="P258" s="59"/>
      <c r="Q258" s="58"/>
      <c r="R258" s="22"/>
      <c r="S258" s="24"/>
      <c r="T258" s="23"/>
      <c r="U258" s="22"/>
      <c r="V258" s="24"/>
    </row>
    <row r="259" spans="1:22" x14ac:dyDescent="0.2">
      <c r="A259" s="190" t="s">
        <v>126</v>
      </c>
      <c r="B259" s="191"/>
      <c r="C259" s="63">
        <f>SUM(C258:C258)</f>
        <v>0</v>
      </c>
      <c r="D259" s="63">
        <f t="shared" ref="D259:V259" si="36">SUM(D258:D258)</f>
        <v>0</v>
      </c>
      <c r="E259" s="63"/>
      <c r="F259" s="63">
        <f t="shared" si="36"/>
        <v>0</v>
      </c>
      <c r="G259" s="63">
        <f t="shared" si="36"/>
        <v>0</v>
      </c>
      <c r="H259" s="63"/>
      <c r="I259" s="63">
        <f t="shared" si="36"/>
        <v>0</v>
      </c>
      <c r="J259" s="63">
        <f t="shared" si="36"/>
        <v>0</v>
      </c>
      <c r="K259" s="63"/>
      <c r="L259" s="63">
        <f t="shared" si="36"/>
        <v>0</v>
      </c>
      <c r="M259" s="63">
        <f t="shared" si="36"/>
        <v>0</v>
      </c>
      <c r="N259" s="63"/>
      <c r="O259" s="63">
        <f t="shared" si="36"/>
        <v>0</v>
      </c>
      <c r="P259" s="63">
        <f t="shared" si="36"/>
        <v>0</v>
      </c>
      <c r="Q259" s="63"/>
      <c r="R259" s="63">
        <f t="shared" si="36"/>
        <v>0</v>
      </c>
      <c r="S259" s="63">
        <f t="shared" si="36"/>
        <v>0</v>
      </c>
      <c r="T259" s="63"/>
      <c r="U259" s="63">
        <f t="shared" si="36"/>
        <v>0</v>
      </c>
      <c r="V259" s="63">
        <f t="shared" si="36"/>
        <v>0</v>
      </c>
    </row>
    <row r="260" spans="1:22" x14ac:dyDescent="0.2">
      <c r="A260" s="102" t="s">
        <v>127</v>
      </c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6"/>
    </row>
    <row r="261" spans="1:22" x14ac:dyDescent="0.2">
      <c r="A261" s="1"/>
      <c r="B261" s="23"/>
      <c r="C261" s="24"/>
      <c r="D261" s="71"/>
      <c r="E261" s="23"/>
      <c r="F261" s="22"/>
      <c r="G261" s="24"/>
      <c r="H261" s="23"/>
      <c r="I261" s="22"/>
      <c r="J261" s="24"/>
      <c r="K261" s="23"/>
      <c r="L261" s="22"/>
      <c r="M261" s="24"/>
      <c r="N261" s="23"/>
      <c r="O261" s="22"/>
      <c r="P261" s="24"/>
      <c r="Q261" s="23"/>
      <c r="R261" s="22"/>
      <c r="S261" s="24"/>
      <c r="T261" s="23"/>
      <c r="U261" s="22"/>
      <c r="V261" s="24"/>
    </row>
    <row r="262" spans="1:22" x14ac:dyDescent="0.2">
      <c r="A262" s="159" t="s">
        <v>128</v>
      </c>
      <c r="B262" s="160"/>
      <c r="C262" s="63">
        <f>SUM(C261:C261)</f>
        <v>0</v>
      </c>
      <c r="D262" s="63">
        <f>SUM(D261:D261)</f>
        <v>0</v>
      </c>
      <c r="E262" s="63"/>
      <c r="F262" s="63">
        <f>SUM(F261:F261)</f>
        <v>0</v>
      </c>
      <c r="G262" s="63">
        <f>SUM(G261:G261)</f>
        <v>0</v>
      </c>
      <c r="H262" s="63"/>
      <c r="I262" s="63"/>
      <c r="J262" s="63">
        <f>SUM(J261:J261)</f>
        <v>0</v>
      </c>
      <c r="K262" s="63"/>
      <c r="L262" s="63"/>
      <c r="M262" s="63">
        <f>SUM(M261:M261)</f>
        <v>0</v>
      </c>
      <c r="N262" s="63"/>
      <c r="O262" s="63"/>
      <c r="P262" s="63"/>
      <c r="Q262" s="63"/>
      <c r="R262" s="63">
        <f>SUM(R261:R261)</f>
        <v>0</v>
      </c>
      <c r="S262" s="63"/>
      <c r="T262" s="63">
        <f>SUM(T261:T261)</f>
        <v>0</v>
      </c>
      <c r="U262" s="63">
        <f>SUM(U261:U261)</f>
        <v>0</v>
      </c>
      <c r="V262" s="63">
        <f>SUM(V261:V261)</f>
        <v>0</v>
      </c>
    </row>
    <row r="263" spans="1:22" x14ac:dyDescent="0.2">
      <c r="A263" s="193" t="s">
        <v>54</v>
      </c>
      <c r="B263" s="194"/>
      <c r="C263" s="64">
        <f>SUM(C230,C232,C240,C249,C252,C255,C259)</f>
        <v>670</v>
      </c>
      <c r="D263" s="64">
        <f>SUM(D230,D232,D240,D249,D252,D255,D259)</f>
        <v>30</v>
      </c>
      <c r="E263" s="64"/>
      <c r="F263" s="64">
        <f>SUM(F230,F232,F240,F249,F252,F255,F259)</f>
        <v>7</v>
      </c>
      <c r="G263" s="64">
        <f>SUM(G230,G232,G240,G249,G252,G255,G259)</f>
        <v>145</v>
      </c>
      <c r="H263" s="64"/>
      <c r="I263" s="64">
        <f>SUM(I230,I232,I240,I249,I252,I255,I259)</f>
        <v>0</v>
      </c>
      <c r="J263" s="64">
        <f>SUM(J230,J232,J240,J249,J252,J255,J259)</f>
        <v>0</v>
      </c>
      <c r="K263" s="64"/>
      <c r="L263" s="64">
        <f>SUM(L230,L232,L240,L249,L252,L255,L259)</f>
        <v>0</v>
      </c>
      <c r="M263" s="64">
        <f>SUM(M230,M232,M240,M249,M252,M255,M259)</f>
        <v>0</v>
      </c>
      <c r="N263" s="64"/>
      <c r="O263" s="64">
        <f>SUM(O230,O232,O240,O249,O252,O255,O259)</f>
        <v>6.5</v>
      </c>
      <c r="P263" s="64">
        <f>SUM(P230,P232,P240,P249,P252,P255,P259)</f>
        <v>130</v>
      </c>
      <c r="Q263" s="64"/>
      <c r="R263" s="64">
        <f>SUM(R230,R232,R240,R249,R252,R255,R259)</f>
        <v>5.5</v>
      </c>
      <c r="S263" s="64">
        <f>SUM(S230,S232,S240,S249,S252,S255,S259)</f>
        <v>95</v>
      </c>
      <c r="T263" s="64"/>
      <c r="U263" s="64">
        <f>SUM(U230,U232,U240,U249,U252,U255,U259)</f>
        <v>11</v>
      </c>
      <c r="V263" s="64">
        <f>SUM(V230,V232,V240,V249,V252,V255,V259)</f>
        <v>300</v>
      </c>
    </row>
    <row r="264" spans="1:22" x14ac:dyDescent="0.2">
      <c r="A264" s="65"/>
      <c r="B264" s="65"/>
      <c r="C264" s="29"/>
      <c r="D264" s="29"/>
      <c r="E264" s="29"/>
      <c r="F264" s="29"/>
      <c r="G264" s="29"/>
      <c r="H264" s="29"/>
      <c r="I264" s="29"/>
    </row>
    <row r="265" spans="1:22" x14ac:dyDescent="0.2">
      <c r="A265" s="37"/>
      <c r="B265" s="37"/>
      <c r="C265" s="29"/>
      <c r="D265" s="29"/>
      <c r="E265" s="29"/>
      <c r="F265" s="29"/>
      <c r="G265" s="29"/>
      <c r="H265" s="29"/>
      <c r="I265" s="29"/>
    </row>
    <row r="266" spans="1:22" x14ac:dyDescent="0.2">
      <c r="A266" s="37"/>
      <c r="B266" s="37"/>
      <c r="C266" s="29"/>
      <c r="D266" s="29"/>
      <c r="E266" s="29"/>
      <c r="F266" s="29"/>
      <c r="G266" s="29"/>
      <c r="H266" s="29"/>
      <c r="I266" s="29"/>
    </row>
    <row r="267" spans="1:22" x14ac:dyDescent="0.2">
      <c r="A267" s="37"/>
      <c r="B267" s="66" t="s">
        <v>14</v>
      </c>
      <c r="E267" s="29"/>
      <c r="F267" s="29"/>
      <c r="G267" s="37"/>
      <c r="H267" s="37"/>
      <c r="I267" s="37"/>
      <c r="J267" s="37"/>
      <c r="K267" s="37"/>
      <c r="L267" s="37"/>
      <c r="M267" s="37"/>
      <c r="N267" s="29"/>
      <c r="O267" s="29"/>
      <c r="P267" s="29"/>
      <c r="Q267" s="29"/>
      <c r="R267" s="29"/>
      <c r="S267" s="29"/>
      <c r="T267" s="29"/>
      <c r="U267" s="29"/>
      <c r="V267" s="29"/>
    </row>
    <row r="268" spans="1:22" x14ac:dyDescent="0.2">
      <c r="A268" s="37"/>
      <c r="B268" s="5" t="s">
        <v>25</v>
      </c>
      <c r="C268" s="28">
        <v>0</v>
      </c>
      <c r="E268" s="29"/>
      <c r="F268" s="29"/>
      <c r="G268" s="4"/>
      <c r="H268" s="4"/>
      <c r="I268" s="4"/>
      <c r="J268" s="4"/>
      <c r="K268" s="4"/>
      <c r="L268" s="4"/>
      <c r="M268" s="4"/>
      <c r="N268" s="29"/>
      <c r="O268" s="29"/>
      <c r="P268" s="29"/>
      <c r="Q268" s="29"/>
      <c r="R268" s="29"/>
      <c r="S268" s="29"/>
      <c r="T268" s="29"/>
      <c r="U268" s="29"/>
      <c r="V268" s="29"/>
    </row>
    <row r="269" spans="1:22" x14ac:dyDescent="0.2">
      <c r="A269" s="37"/>
      <c r="B269" s="67" t="s">
        <v>26</v>
      </c>
      <c r="C269" s="28">
        <f>SUM(G263,J263,M263)</f>
        <v>145</v>
      </c>
      <c r="E269" s="29"/>
      <c r="F269" s="29"/>
      <c r="G269" s="4"/>
      <c r="H269" s="4"/>
      <c r="I269" s="4"/>
      <c r="J269" s="4"/>
      <c r="K269" s="4"/>
      <c r="L269" s="4"/>
      <c r="M269" s="4"/>
      <c r="N269" s="29"/>
      <c r="O269" s="29"/>
      <c r="P269" s="29"/>
      <c r="Q269" s="29"/>
      <c r="R269" s="29"/>
      <c r="S269" s="29"/>
      <c r="T269" s="29"/>
      <c r="U269" s="29"/>
      <c r="V269" s="29"/>
    </row>
    <row r="270" spans="1:22" x14ac:dyDescent="0.2">
      <c r="A270" s="37"/>
      <c r="B270" s="67" t="s">
        <v>3</v>
      </c>
      <c r="C270" s="28">
        <f>SUM(F263,I263,L263)</f>
        <v>7</v>
      </c>
      <c r="E270" s="29"/>
      <c r="F270" s="29"/>
      <c r="G270" s="4"/>
      <c r="H270" s="4"/>
      <c r="I270" s="4"/>
      <c r="J270" s="4"/>
      <c r="K270" s="4"/>
      <c r="L270" s="4"/>
      <c r="M270" s="4"/>
      <c r="N270" s="29"/>
      <c r="O270" s="29"/>
      <c r="P270" s="29"/>
      <c r="Q270" s="29"/>
      <c r="R270" s="29"/>
      <c r="S270" s="29"/>
      <c r="T270" s="29"/>
      <c r="U270" s="29"/>
      <c r="V270" s="29"/>
    </row>
    <row r="271" spans="1:22" x14ac:dyDescent="0.2">
      <c r="A271" s="37"/>
      <c r="B271" s="68"/>
      <c r="C271" s="4"/>
      <c r="E271" s="29"/>
      <c r="F271" s="29"/>
      <c r="G271" s="4"/>
      <c r="H271" s="4"/>
      <c r="I271" s="4"/>
      <c r="J271" s="4"/>
      <c r="K271" s="4"/>
      <c r="L271" s="4"/>
      <c r="M271" s="4"/>
      <c r="N271" s="29"/>
      <c r="O271" s="29"/>
      <c r="P271" s="29"/>
      <c r="Q271" s="29"/>
      <c r="R271" s="29"/>
      <c r="S271" s="29"/>
      <c r="T271" s="29"/>
      <c r="U271" s="29"/>
      <c r="V271" s="29"/>
    </row>
    <row r="272" spans="1:22" x14ac:dyDescent="0.2">
      <c r="A272" s="37"/>
      <c r="B272" s="66" t="s">
        <v>15</v>
      </c>
      <c r="C272" s="4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</row>
    <row r="273" spans="1:22" x14ac:dyDescent="0.2">
      <c r="A273" s="37"/>
      <c r="B273" s="5" t="s">
        <v>25</v>
      </c>
      <c r="C273" s="28">
        <v>3</v>
      </c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</row>
    <row r="274" spans="1:22" x14ac:dyDescent="0.2">
      <c r="B274" s="5" t="s">
        <v>26</v>
      </c>
      <c r="C274" s="28">
        <f>SUM(P263,S263,V263)</f>
        <v>525</v>
      </c>
      <c r="D274" s="29"/>
      <c r="E274" s="29"/>
      <c r="F274" s="29"/>
      <c r="G274" s="29"/>
      <c r="H274" s="29"/>
      <c r="I274" s="29"/>
      <c r="J274" s="29"/>
    </row>
    <row r="275" spans="1:22" x14ac:dyDescent="0.2">
      <c r="A275" s="37"/>
      <c r="B275" s="67" t="s">
        <v>3</v>
      </c>
      <c r="C275" s="28">
        <f>SUM(O263,R263,U263)</f>
        <v>23</v>
      </c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</row>
    <row r="276" spans="1:22" x14ac:dyDescent="0.2">
      <c r="B276" s="38"/>
    </row>
    <row r="277" spans="1:22" x14ac:dyDescent="0.2">
      <c r="B277" s="38"/>
    </row>
    <row r="278" spans="1:22" x14ac:dyDescent="0.2">
      <c r="B278" s="38"/>
    </row>
    <row r="279" spans="1:22" x14ac:dyDescent="0.2">
      <c r="B279" s="38"/>
    </row>
    <row r="280" spans="1:22" x14ac:dyDescent="0.2">
      <c r="B280" s="38"/>
    </row>
    <row r="281" spans="1:22" x14ac:dyDescent="0.2">
      <c r="B281" s="38"/>
    </row>
    <row r="282" spans="1:22" x14ac:dyDescent="0.2">
      <c r="B282" s="38"/>
    </row>
    <row r="283" spans="1:22" x14ac:dyDescent="0.2">
      <c r="B283" s="38"/>
    </row>
    <row r="284" spans="1:22" x14ac:dyDescent="0.2">
      <c r="B284" s="38"/>
    </row>
    <row r="285" spans="1:22" x14ac:dyDescent="0.2">
      <c r="A285" s="29" t="s">
        <v>12</v>
      </c>
      <c r="B285" s="189" t="s">
        <v>271</v>
      </c>
      <c r="C285" s="189"/>
      <c r="D285" s="189"/>
      <c r="E285" s="189"/>
      <c r="F285" s="189"/>
      <c r="G285" s="189"/>
      <c r="H285" s="189"/>
      <c r="I285" s="189"/>
      <c r="J285" s="189"/>
      <c r="K285" s="189"/>
      <c r="L285" s="189"/>
      <c r="M285" s="189"/>
      <c r="N285" s="133" t="s">
        <v>186</v>
      </c>
      <c r="O285" s="133"/>
      <c r="P285" s="133"/>
      <c r="Q285" s="133"/>
      <c r="R285" s="133"/>
      <c r="S285" s="133"/>
      <c r="T285" s="133"/>
      <c r="U285" s="133"/>
      <c r="V285" s="133"/>
    </row>
    <row r="286" spans="1:22" x14ac:dyDescent="0.2">
      <c r="A286" s="29" t="s">
        <v>11</v>
      </c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132" t="s">
        <v>187</v>
      </c>
      <c r="O286" s="132"/>
      <c r="P286" s="132"/>
      <c r="Q286" s="132"/>
      <c r="R286" s="132"/>
      <c r="S286" s="132"/>
      <c r="T286" s="132"/>
      <c r="U286" s="132"/>
      <c r="V286" s="132"/>
    </row>
    <row r="287" spans="1:22" x14ac:dyDescent="0.2">
      <c r="A287" s="29" t="s">
        <v>263</v>
      </c>
      <c r="B287" s="189" t="s">
        <v>67</v>
      </c>
      <c r="C287" s="189"/>
      <c r="D287" s="189"/>
      <c r="E287" s="189"/>
      <c r="F287" s="189"/>
      <c r="G287" s="189"/>
      <c r="H287" s="189"/>
      <c r="I287" s="189"/>
      <c r="J287" s="189"/>
      <c r="K287" s="189"/>
      <c r="L287" s="189"/>
      <c r="M287" s="189"/>
      <c r="N287" s="43"/>
      <c r="O287" s="43"/>
      <c r="P287" s="43"/>
      <c r="Q287" s="43"/>
      <c r="R287" s="43"/>
      <c r="S287" s="43"/>
      <c r="T287" s="43"/>
      <c r="U287" s="43"/>
      <c r="V287" s="43"/>
    </row>
    <row r="288" spans="1:22" x14ac:dyDescent="0.2">
      <c r="A288" s="29"/>
      <c r="B288" s="189" t="s">
        <v>248</v>
      </c>
      <c r="C288" s="189"/>
      <c r="D288" s="189"/>
      <c r="E288" s="189"/>
      <c r="F288" s="189"/>
      <c r="G288" s="189"/>
      <c r="H288" s="189"/>
      <c r="I288" s="189"/>
      <c r="J288" s="189"/>
      <c r="K288" s="189"/>
      <c r="L288" s="189"/>
      <c r="M288" s="189"/>
      <c r="N288" s="12"/>
      <c r="O288" s="12"/>
      <c r="P288" s="12"/>
      <c r="Q288" s="12"/>
      <c r="R288" s="12"/>
      <c r="S288" s="12"/>
      <c r="T288" s="12"/>
      <c r="U288" s="12"/>
      <c r="V288" s="12"/>
    </row>
    <row r="289" spans="1:22" x14ac:dyDescent="0.2">
      <c r="A289" s="29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3"/>
      <c r="O289" s="43"/>
      <c r="P289" s="43"/>
      <c r="Q289" s="43"/>
      <c r="R289" s="43"/>
      <c r="S289" s="43"/>
      <c r="T289" s="43"/>
      <c r="U289" s="43"/>
      <c r="V289" s="43"/>
    </row>
    <row r="290" spans="1:22" ht="13.5" customHeight="1" x14ac:dyDescent="0.2">
      <c r="A290" s="134" t="s">
        <v>1</v>
      </c>
      <c r="B290" s="134" t="s">
        <v>2</v>
      </c>
      <c r="C290" s="199" t="s">
        <v>19</v>
      </c>
      <c r="D290" s="200"/>
      <c r="E290" s="200"/>
      <c r="F290" s="201" t="s">
        <v>66</v>
      </c>
      <c r="G290" s="201"/>
      <c r="H290" s="201"/>
      <c r="I290" s="201"/>
      <c r="J290" s="201"/>
      <c r="K290" s="201"/>
      <c r="L290" s="201"/>
      <c r="M290" s="201"/>
      <c r="N290" s="201"/>
      <c r="O290" s="201"/>
      <c r="P290" s="201"/>
      <c r="Q290" s="201"/>
      <c r="R290" s="201"/>
      <c r="S290" s="201"/>
      <c r="T290" s="201"/>
      <c r="U290" s="201"/>
      <c r="V290" s="201"/>
    </row>
    <row r="291" spans="1:22" ht="27" customHeight="1" x14ac:dyDescent="0.2">
      <c r="A291" s="135"/>
      <c r="B291" s="135"/>
      <c r="C291" s="208" t="s">
        <v>16</v>
      </c>
      <c r="D291" s="207" t="s">
        <v>3</v>
      </c>
      <c r="E291" s="217" t="s">
        <v>4</v>
      </c>
      <c r="F291" s="184" t="s">
        <v>14</v>
      </c>
      <c r="G291" s="175"/>
      <c r="H291" s="175"/>
      <c r="I291" s="175"/>
      <c r="J291" s="175"/>
      <c r="K291" s="175"/>
      <c r="L291" s="175"/>
      <c r="M291" s="175"/>
      <c r="N291" s="176"/>
      <c r="O291" s="184" t="s">
        <v>15</v>
      </c>
      <c r="P291" s="175"/>
      <c r="Q291" s="175"/>
      <c r="R291" s="175"/>
      <c r="S291" s="175"/>
      <c r="T291" s="175"/>
      <c r="U291" s="175"/>
      <c r="V291" s="176"/>
    </row>
    <row r="292" spans="1:22" ht="25.5" customHeight="1" x14ac:dyDescent="0.2">
      <c r="A292" s="135"/>
      <c r="B292" s="135"/>
      <c r="C292" s="208"/>
      <c r="D292" s="207"/>
      <c r="E292" s="217"/>
      <c r="F292" s="181" t="s">
        <v>106</v>
      </c>
      <c r="G292" s="182"/>
      <c r="H292" s="183"/>
      <c r="I292" s="181" t="s">
        <v>6</v>
      </c>
      <c r="J292" s="182"/>
      <c r="K292" s="183"/>
      <c r="L292" s="181" t="s">
        <v>7</v>
      </c>
      <c r="M292" s="182"/>
      <c r="N292" s="183"/>
      <c r="O292" s="181" t="s">
        <v>6</v>
      </c>
      <c r="P292" s="182"/>
      <c r="Q292" s="183"/>
      <c r="R292" s="181" t="s">
        <v>17</v>
      </c>
      <c r="S292" s="182"/>
      <c r="T292" s="183"/>
      <c r="U292" s="181" t="s">
        <v>10</v>
      </c>
      <c r="V292" s="183"/>
    </row>
    <row r="293" spans="1:22" ht="59.85" customHeight="1" x14ac:dyDescent="0.2">
      <c r="A293" s="136"/>
      <c r="B293" s="136"/>
      <c r="C293" s="208"/>
      <c r="D293" s="207"/>
      <c r="E293" s="217"/>
      <c r="F293" s="69" t="s">
        <v>3</v>
      </c>
      <c r="G293" s="51" t="s">
        <v>8</v>
      </c>
      <c r="H293" s="70" t="s">
        <v>18</v>
      </c>
      <c r="I293" s="69" t="s">
        <v>3</v>
      </c>
      <c r="J293" s="48" t="s">
        <v>8</v>
      </c>
      <c r="K293" s="49" t="s">
        <v>18</v>
      </c>
      <c r="L293" s="50" t="s">
        <v>3</v>
      </c>
      <c r="M293" s="48" t="s">
        <v>8</v>
      </c>
      <c r="N293" s="49" t="s">
        <v>18</v>
      </c>
      <c r="O293" s="50" t="s">
        <v>3</v>
      </c>
      <c r="P293" s="48" t="s">
        <v>8</v>
      </c>
      <c r="Q293" s="49" t="s">
        <v>18</v>
      </c>
      <c r="R293" s="69" t="s">
        <v>3</v>
      </c>
      <c r="S293" s="51" t="s">
        <v>8</v>
      </c>
      <c r="T293" s="70" t="s">
        <v>18</v>
      </c>
      <c r="U293" s="50" t="s">
        <v>3</v>
      </c>
      <c r="V293" s="48" t="s">
        <v>8</v>
      </c>
    </row>
    <row r="294" spans="1:22" x14ac:dyDescent="0.2">
      <c r="A294" s="102" t="s">
        <v>113</v>
      </c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</row>
    <row r="295" spans="1:22" x14ac:dyDescent="0.2">
      <c r="A295" s="6"/>
      <c r="B295" s="57"/>
      <c r="C295" s="24"/>
      <c r="D295" s="22"/>
      <c r="E295" s="23"/>
      <c r="F295" s="71"/>
      <c r="G295" s="24"/>
      <c r="H295" s="23"/>
      <c r="I295" s="22"/>
      <c r="J295" s="24"/>
      <c r="K295" s="23"/>
      <c r="L295" s="22"/>
      <c r="M295" s="24"/>
      <c r="N295" s="23"/>
      <c r="O295" s="22"/>
      <c r="P295" s="24"/>
      <c r="Q295" s="23"/>
      <c r="R295" s="22"/>
      <c r="S295" s="24"/>
      <c r="T295" s="23"/>
      <c r="U295" s="22"/>
      <c r="V295" s="24"/>
    </row>
    <row r="296" spans="1:22" x14ac:dyDescent="0.2">
      <c r="A296" s="137" t="s">
        <v>114</v>
      </c>
      <c r="B296" s="138"/>
      <c r="C296" s="56">
        <f>SUM(C295:C295)</f>
        <v>0</v>
      </c>
      <c r="D296" s="56">
        <f t="shared" ref="D296:V296" si="37">SUM(D295:D295)</f>
        <v>0</v>
      </c>
      <c r="E296" s="56"/>
      <c r="F296" s="56">
        <f t="shared" si="37"/>
        <v>0</v>
      </c>
      <c r="G296" s="56">
        <f t="shared" si="37"/>
        <v>0</v>
      </c>
      <c r="H296" s="56"/>
      <c r="I296" s="56">
        <f t="shared" si="37"/>
        <v>0</v>
      </c>
      <c r="J296" s="56">
        <f t="shared" si="37"/>
        <v>0</v>
      </c>
      <c r="K296" s="56"/>
      <c r="L296" s="56">
        <f t="shared" si="37"/>
        <v>0</v>
      </c>
      <c r="M296" s="56">
        <f t="shared" si="37"/>
        <v>0</v>
      </c>
      <c r="N296" s="56"/>
      <c r="O296" s="56">
        <f t="shared" si="37"/>
        <v>0</v>
      </c>
      <c r="P296" s="56">
        <f t="shared" si="37"/>
        <v>0</v>
      </c>
      <c r="Q296" s="56"/>
      <c r="R296" s="56">
        <f t="shared" si="37"/>
        <v>0</v>
      </c>
      <c r="S296" s="56">
        <f t="shared" si="37"/>
        <v>0</v>
      </c>
      <c r="T296" s="56"/>
      <c r="U296" s="56">
        <f t="shared" si="37"/>
        <v>0</v>
      </c>
      <c r="V296" s="56">
        <f t="shared" si="37"/>
        <v>0</v>
      </c>
    </row>
    <row r="297" spans="1:22" ht="16.5" customHeight="1" x14ac:dyDescent="0.2">
      <c r="A297" s="99" t="s">
        <v>115</v>
      </c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7"/>
    </row>
    <row r="298" spans="1:22" ht="15.75" x14ac:dyDescent="0.2">
      <c r="A298" s="121"/>
      <c r="B298" s="122"/>
      <c r="C298" s="24"/>
      <c r="D298" s="22"/>
      <c r="E298" s="23"/>
      <c r="F298" s="71"/>
      <c r="G298" s="24"/>
      <c r="H298" s="23"/>
      <c r="I298" s="22"/>
      <c r="J298" s="24"/>
      <c r="K298" s="23"/>
      <c r="L298" s="22"/>
      <c r="M298" s="24"/>
      <c r="N298" s="23"/>
      <c r="O298" s="22"/>
      <c r="P298" s="24"/>
      <c r="Q298" s="23"/>
      <c r="R298" s="22"/>
      <c r="S298" s="24"/>
      <c r="T298" s="23"/>
      <c r="U298" s="22"/>
      <c r="V298" s="24"/>
    </row>
    <row r="299" spans="1:22" x14ac:dyDescent="0.2">
      <c r="A299" s="137" t="s">
        <v>116</v>
      </c>
      <c r="B299" s="138"/>
      <c r="C299" s="56">
        <f>SUM(C298)</f>
        <v>0</v>
      </c>
      <c r="D299" s="56">
        <f>SUM(F298,I298,L298,O298,R298,U298)</f>
        <v>0</v>
      </c>
      <c r="E299" s="56"/>
      <c r="F299" s="56">
        <f t="shared" ref="F299:U299" si="38">SUM(F298)</f>
        <v>0</v>
      </c>
      <c r="G299" s="56">
        <f t="shared" si="38"/>
        <v>0</v>
      </c>
      <c r="H299" s="56"/>
      <c r="I299" s="56">
        <f t="shared" si="38"/>
        <v>0</v>
      </c>
      <c r="J299" s="56">
        <f t="shared" si="38"/>
        <v>0</v>
      </c>
      <c r="K299" s="56"/>
      <c r="L299" s="56">
        <f t="shared" si="38"/>
        <v>0</v>
      </c>
      <c r="M299" s="56">
        <f t="shared" si="38"/>
        <v>0</v>
      </c>
      <c r="N299" s="56"/>
      <c r="O299" s="56">
        <f t="shared" si="38"/>
        <v>0</v>
      </c>
      <c r="P299" s="56">
        <f t="shared" si="38"/>
        <v>0</v>
      </c>
      <c r="Q299" s="56"/>
      <c r="R299" s="56">
        <f t="shared" si="38"/>
        <v>0</v>
      </c>
      <c r="S299" s="56">
        <f t="shared" si="38"/>
        <v>0</v>
      </c>
      <c r="T299" s="56"/>
      <c r="U299" s="56">
        <f t="shared" si="38"/>
        <v>0</v>
      </c>
      <c r="V299" s="56">
        <f t="shared" ref="V299" si="39">SUM(V298)</f>
        <v>0</v>
      </c>
    </row>
    <row r="300" spans="1:22" x14ac:dyDescent="0.2">
      <c r="A300" s="99" t="s">
        <v>117</v>
      </c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7"/>
    </row>
    <row r="301" spans="1:22" ht="15.75" x14ac:dyDescent="0.2">
      <c r="A301" s="20" t="s">
        <v>73</v>
      </c>
      <c r="B301" s="53" t="s">
        <v>33</v>
      </c>
      <c r="C301" s="24">
        <f>SUM(G301,J301,M301,P301,S301,V301)</f>
        <v>75</v>
      </c>
      <c r="D301" s="22">
        <f>SUM(F301,I301,L301,O301,R301,U301)</f>
        <v>6</v>
      </c>
      <c r="E301" s="23" t="s">
        <v>42</v>
      </c>
      <c r="F301" s="71">
        <v>1</v>
      </c>
      <c r="G301" s="24">
        <v>15</v>
      </c>
      <c r="H301" s="23">
        <v>300</v>
      </c>
      <c r="I301" s="22"/>
      <c r="J301" s="24"/>
      <c r="K301" s="23"/>
      <c r="L301" s="22"/>
      <c r="M301" s="24"/>
      <c r="N301" s="23"/>
      <c r="O301" s="22">
        <v>5</v>
      </c>
      <c r="P301" s="24">
        <v>60</v>
      </c>
      <c r="Q301" s="23">
        <v>10</v>
      </c>
      <c r="R301" s="22"/>
      <c r="S301" s="24"/>
      <c r="T301" s="23"/>
      <c r="U301" s="22"/>
      <c r="V301" s="24"/>
    </row>
    <row r="302" spans="1:22" ht="15.75" x14ac:dyDescent="0.2">
      <c r="A302" s="139" t="s">
        <v>161</v>
      </c>
      <c r="B302" s="140"/>
      <c r="C302" s="79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1"/>
    </row>
    <row r="303" spans="1:22" ht="15.75" x14ac:dyDescent="0.2">
      <c r="A303" s="20" t="s">
        <v>162</v>
      </c>
      <c r="B303" s="220" t="s">
        <v>33</v>
      </c>
      <c r="C303" s="202">
        <f>SUM(G303,G304,G305,G306,J303,J304,J305,J306,M303,M304,M305,M306,P303,P304,P305,P306,S303,S304,S305,S306,V303,V304,V305,V306)</f>
        <v>60</v>
      </c>
      <c r="D303" s="211">
        <f>SUM(F303,F304,F305,F306,I303,I304,I305,I306,L303,L304,L305,L306,O303,O304,O305,O306,R303,R304,R305,R306,U303,U304,U305,U306)</f>
        <v>3</v>
      </c>
      <c r="E303" s="141" t="s">
        <v>39</v>
      </c>
      <c r="F303" s="71">
        <v>0.5</v>
      </c>
      <c r="G303" s="24">
        <v>10</v>
      </c>
      <c r="H303" s="23">
        <v>300</v>
      </c>
      <c r="I303" s="22"/>
      <c r="J303" s="24"/>
      <c r="K303" s="23"/>
      <c r="L303" s="22"/>
      <c r="M303" s="24"/>
      <c r="N303" s="23"/>
      <c r="O303" s="22">
        <v>1</v>
      </c>
      <c r="P303" s="24">
        <v>20</v>
      </c>
      <c r="Q303" s="106">
        <v>10</v>
      </c>
      <c r="R303" s="22"/>
      <c r="S303" s="24"/>
      <c r="T303" s="23"/>
      <c r="U303" s="22"/>
      <c r="V303" s="24"/>
    </row>
    <row r="304" spans="1:22" ht="15.75" x14ac:dyDescent="0.2">
      <c r="A304" s="20" t="s">
        <v>163</v>
      </c>
      <c r="B304" s="221"/>
      <c r="C304" s="203"/>
      <c r="D304" s="218"/>
      <c r="E304" s="142"/>
      <c r="F304" s="71">
        <v>0.5</v>
      </c>
      <c r="G304" s="24">
        <v>10</v>
      </c>
      <c r="H304" s="23">
        <v>300</v>
      </c>
      <c r="I304" s="22"/>
      <c r="J304" s="24"/>
      <c r="K304" s="23"/>
      <c r="L304" s="22"/>
      <c r="M304" s="24"/>
      <c r="N304" s="23"/>
      <c r="O304" s="22">
        <v>1</v>
      </c>
      <c r="P304" s="24">
        <v>20</v>
      </c>
      <c r="Q304" s="106">
        <v>10</v>
      </c>
      <c r="R304" s="22"/>
      <c r="S304" s="24"/>
      <c r="T304" s="23"/>
      <c r="U304" s="22"/>
      <c r="V304" s="24"/>
    </row>
    <row r="305" spans="1:22" ht="15.75" x14ac:dyDescent="0.2">
      <c r="A305" s="20" t="s">
        <v>164</v>
      </c>
      <c r="B305" s="221"/>
      <c r="C305" s="203"/>
      <c r="D305" s="218"/>
      <c r="E305" s="142"/>
      <c r="F305" s="71"/>
      <c r="G305" s="24"/>
      <c r="H305" s="23"/>
      <c r="I305" s="22"/>
      <c r="J305" s="24"/>
      <c r="K305" s="23"/>
      <c r="L305" s="22"/>
      <c r="M305" s="24"/>
      <c r="N305" s="23"/>
      <c r="O305" s="22"/>
      <c r="P305" s="24"/>
      <c r="Q305" s="23"/>
      <c r="R305" s="22"/>
      <c r="S305" s="24"/>
      <c r="T305" s="23"/>
      <c r="U305" s="22"/>
      <c r="V305" s="24"/>
    </row>
    <row r="306" spans="1:22" ht="36.75" customHeight="1" x14ac:dyDescent="0.2">
      <c r="A306" s="20" t="s">
        <v>165</v>
      </c>
      <c r="B306" s="222"/>
      <c r="C306" s="204"/>
      <c r="D306" s="212"/>
      <c r="E306" s="143"/>
      <c r="F306" s="71"/>
      <c r="G306" s="24"/>
      <c r="H306" s="23"/>
      <c r="I306" s="22"/>
      <c r="J306" s="24"/>
      <c r="K306" s="23"/>
      <c r="L306" s="22"/>
      <c r="M306" s="24"/>
      <c r="N306" s="23"/>
      <c r="O306" s="22"/>
      <c r="P306" s="24"/>
      <c r="Q306" s="23"/>
      <c r="R306" s="22"/>
      <c r="S306" s="24"/>
      <c r="T306" s="23"/>
      <c r="U306" s="22"/>
      <c r="V306" s="24"/>
    </row>
    <row r="307" spans="1:22" x14ac:dyDescent="0.2">
      <c r="A307" s="137" t="s">
        <v>118</v>
      </c>
      <c r="B307" s="138"/>
      <c r="C307" s="56">
        <f>SUM(C301,C303)</f>
        <v>135</v>
      </c>
      <c r="D307" s="56">
        <f t="shared" ref="D307:V307" si="40">SUM(D301,D303)</f>
        <v>9</v>
      </c>
      <c r="E307" s="56"/>
      <c r="F307" s="56">
        <f>SUM(F301,F303,F304,F305,F306)</f>
        <v>2</v>
      </c>
      <c r="G307" s="56">
        <f>SUM(G301,G303,G304,G305,G306)</f>
        <v>35</v>
      </c>
      <c r="H307" s="56"/>
      <c r="I307" s="56">
        <f t="shared" si="40"/>
        <v>0</v>
      </c>
      <c r="J307" s="56">
        <f t="shared" si="40"/>
        <v>0</v>
      </c>
      <c r="K307" s="56"/>
      <c r="L307" s="56">
        <f t="shared" si="40"/>
        <v>0</v>
      </c>
      <c r="M307" s="56">
        <f t="shared" si="40"/>
        <v>0</v>
      </c>
      <c r="N307" s="56"/>
      <c r="O307" s="56">
        <f>SUM(O301,O303,O304,O305,O306)</f>
        <v>7</v>
      </c>
      <c r="P307" s="56">
        <f>SUM(P301,P303,P304,P305,P306)</f>
        <v>100</v>
      </c>
      <c r="Q307" s="56"/>
      <c r="R307" s="56">
        <f t="shared" si="40"/>
        <v>0</v>
      </c>
      <c r="S307" s="56">
        <f t="shared" si="40"/>
        <v>0</v>
      </c>
      <c r="T307" s="56"/>
      <c r="U307" s="56">
        <f t="shared" si="40"/>
        <v>0</v>
      </c>
      <c r="V307" s="56">
        <f t="shared" si="40"/>
        <v>0</v>
      </c>
    </row>
    <row r="308" spans="1:22" x14ac:dyDescent="0.2">
      <c r="A308" s="99" t="s">
        <v>119</v>
      </c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7"/>
    </row>
    <row r="309" spans="1:22" ht="31.5" x14ac:dyDescent="0.2">
      <c r="A309" s="20" t="s">
        <v>193</v>
      </c>
      <c r="B309" s="53" t="s">
        <v>144</v>
      </c>
      <c r="C309" s="24">
        <f>SUM(G309,J309,M309,P309,S309,V309)</f>
        <v>35</v>
      </c>
      <c r="D309" s="22">
        <f>SUM(F309,I309,L309,O336,R309,U309)</f>
        <v>2</v>
      </c>
      <c r="E309" s="58" t="s">
        <v>38</v>
      </c>
      <c r="F309" s="71">
        <v>1</v>
      </c>
      <c r="G309" s="24">
        <v>15</v>
      </c>
      <c r="H309" s="23">
        <v>300</v>
      </c>
      <c r="I309" s="22"/>
      <c r="J309" s="24"/>
      <c r="K309" s="23"/>
      <c r="L309" s="22"/>
      <c r="M309" s="24"/>
      <c r="N309" s="23"/>
      <c r="O309" s="22"/>
      <c r="P309" s="24"/>
      <c r="Q309" s="23"/>
      <c r="R309" s="22">
        <v>1</v>
      </c>
      <c r="S309" s="24">
        <v>20</v>
      </c>
      <c r="T309" s="23">
        <v>5</v>
      </c>
      <c r="U309" s="22"/>
      <c r="V309" s="24"/>
    </row>
    <row r="310" spans="1:22" ht="35.25" customHeight="1" x14ac:dyDescent="0.2">
      <c r="A310" s="20" t="s">
        <v>194</v>
      </c>
      <c r="B310" s="53" t="s">
        <v>188</v>
      </c>
      <c r="C310" s="24">
        <f t="shared" ref="C310:C315" si="41">SUM(G310,J310,M310,P310,S310,V310)</f>
        <v>45</v>
      </c>
      <c r="D310" s="22">
        <f t="shared" ref="D310" si="42">SUM(F310,I310,L310,O337,R310,U310)</f>
        <v>2</v>
      </c>
      <c r="E310" s="58" t="s">
        <v>38</v>
      </c>
      <c r="F310" s="71">
        <v>0.5</v>
      </c>
      <c r="G310" s="24">
        <v>15</v>
      </c>
      <c r="H310" s="23">
        <v>300</v>
      </c>
      <c r="I310" s="22"/>
      <c r="J310" s="24"/>
      <c r="K310" s="23"/>
      <c r="L310" s="22"/>
      <c r="M310" s="24"/>
      <c r="N310" s="23"/>
      <c r="O310" s="22"/>
      <c r="P310" s="24"/>
      <c r="Q310" s="23"/>
      <c r="R310" s="22">
        <v>1.5</v>
      </c>
      <c r="S310" s="24">
        <v>30</v>
      </c>
      <c r="T310" s="23">
        <v>5</v>
      </c>
      <c r="U310" s="22"/>
      <c r="V310" s="24"/>
    </row>
    <row r="311" spans="1:22" ht="31.5" x14ac:dyDescent="0.2">
      <c r="A311" s="20" t="s">
        <v>195</v>
      </c>
      <c r="B311" s="53" t="s">
        <v>188</v>
      </c>
      <c r="C311" s="24">
        <f t="shared" si="41"/>
        <v>45</v>
      </c>
      <c r="D311" s="22">
        <v>2</v>
      </c>
      <c r="E311" s="58" t="s">
        <v>38</v>
      </c>
      <c r="F311" s="71">
        <v>0.5</v>
      </c>
      <c r="G311" s="24">
        <v>10</v>
      </c>
      <c r="H311" s="23">
        <v>300</v>
      </c>
      <c r="I311" s="22"/>
      <c r="J311" s="24"/>
      <c r="K311" s="23"/>
      <c r="L311" s="22"/>
      <c r="M311" s="24"/>
      <c r="N311" s="23"/>
      <c r="O311" s="22"/>
      <c r="P311" s="24"/>
      <c r="Q311" s="23"/>
      <c r="R311" s="22">
        <v>1.5</v>
      </c>
      <c r="S311" s="24">
        <v>35</v>
      </c>
      <c r="T311" s="23">
        <v>5</v>
      </c>
      <c r="U311" s="22"/>
      <c r="V311" s="24"/>
    </row>
    <row r="312" spans="1:22" ht="31.5" x14ac:dyDescent="0.2">
      <c r="A312" s="20" t="s">
        <v>196</v>
      </c>
      <c r="B312" s="53" t="s">
        <v>188</v>
      </c>
      <c r="C312" s="24">
        <f t="shared" si="41"/>
        <v>25</v>
      </c>
      <c r="D312" s="22">
        <f>SUM(F312,I312,L312,O338,R312,U312)</f>
        <v>2</v>
      </c>
      <c r="E312" s="58" t="s">
        <v>38</v>
      </c>
      <c r="F312" s="71">
        <v>0.5</v>
      </c>
      <c r="G312" s="24">
        <v>10</v>
      </c>
      <c r="H312" s="23">
        <v>300</v>
      </c>
      <c r="I312" s="22"/>
      <c r="J312" s="24"/>
      <c r="K312" s="23"/>
      <c r="L312" s="22"/>
      <c r="M312" s="24"/>
      <c r="N312" s="23"/>
      <c r="O312" s="22"/>
      <c r="P312" s="24"/>
      <c r="Q312" s="23"/>
      <c r="R312" s="22">
        <v>1.5</v>
      </c>
      <c r="S312" s="24">
        <v>15</v>
      </c>
      <c r="T312" s="23">
        <v>5</v>
      </c>
      <c r="U312" s="22"/>
      <c r="V312" s="24"/>
    </row>
    <row r="313" spans="1:22" ht="31.5" x14ac:dyDescent="0.2">
      <c r="A313" s="19" t="s">
        <v>190</v>
      </c>
      <c r="B313" s="53" t="s">
        <v>300</v>
      </c>
      <c r="C313" s="24">
        <f t="shared" si="41"/>
        <v>45</v>
      </c>
      <c r="D313" s="22">
        <f>SUM(F313,I313,L313,O340,R313,U313)</f>
        <v>3</v>
      </c>
      <c r="E313" s="58" t="s">
        <v>39</v>
      </c>
      <c r="F313" s="71">
        <v>1.5</v>
      </c>
      <c r="G313" s="24">
        <v>30</v>
      </c>
      <c r="H313" s="23">
        <v>300</v>
      </c>
      <c r="I313" s="22"/>
      <c r="J313" s="24"/>
      <c r="K313" s="23"/>
      <c r="L313" s="22"/>
      <c r="M313" s="24"/>
      <c r="N313" s="23"/>
      <c r="O313" s="22"/>
      <c r="P313" s="24"/>
      <c r="Q313" s="23"/>
      <c r="R313" s="22">
        <v>1.5</v>
      </c>
      <c r="S313" s="24">
        <v>15</v>
      </c>
      <c r="T313" s="23">
        <v>5</v>
      </c>
      <c r="U313" s="22"/>
      <c r="V313" s="24"/>
    </row>
    <row r="314" spans="1:22" ht="31.5" x14ac:dyDescent="0.2">
      <c r="A314" s="19" t="s">
        <v>191</v>
      </c>
      <c r="B314" s="53" t="s">
        <v>188</v>
      </c>
      <c r="C314" s="24">
        <f t="shared" si="41"/>
        <v>30</v>
      </c>
      <c r="D314" s="22">
        <f>SUM(F314,I314,L314,O341,R314,U314)</f>
        <v>2</v>
      </c>
      <c r="E314" s="58" t="s">
        <v>39</v>
      </c>
      <c r="F314" s="71">
        <v>1</v>
      </c>
      <c r="G314" s="24">
        <v>15</v>
      </c>
      <c r="H314" s="23">
        <v>300</v>
      </c>
      <c r="I314" s="22"/>
      <c r="J314" s="24"/>
      <c r="K314" s="23"/>
      <c r="L314" s="22"/>
      <c r="M314" s="24"/>
      <c r="N314" s="23"/>
      <c r="O314" s="22"/>
      <c r="P314" s="24"/>
      <c r="Q314" s="23"/>
      <c r="R314" s="22">
        <v>1</v>
      </c>
      <c r="S314" s="24">
        <v>15</v>
      </c>
      <c r="T314" s="23">
        <v>5</v>
      </c>
      <c r="U314" s="22"/>
      <c r="V314" s="24"/>
    </row>
    <row r="315" spans="1:22" ht="31.5" x14ac:dyDescent="0.2">
      <c r="A315" s="19" t="s">
        <v>192</v>
      </c>
      <c r="B315" s="53" t="s">
        <v>218</v>
      </c>
      <c r="C315" s="24">
        <f t="shared" si="41"/>
        <v>45</v>
      </c>
      <c r="D315" s="22">
        <f>SUM(F315,I315,L315,O342,R315,U315)</f>
        <v>2</v>
      </c>
      <c r="E315" s="58" t="s">
        <v>39</v>
      </c>
      <c r="F315" s="71">
        <v>1</v>
      </c>
      <c r="G315" s="24">
        <v>30</v>
      </c>
      <c r="H315" s="23">
        <v>300</v>
      </c>
      <c r="I315" s="22"/>
      <c r="J315" s="24"/>
      <c r="K315" s="23"/>
      <c r="L315" s="22"/>
      <c r="M315" s="24"/>
      <c r="N315" s="23"/>
      <c r="O315" s="22"/>
      <c r="P315" s="24"/>
      <c r="Q315" s="23"/>
      <c r="R315" s="22">
        <v>1</v>
      </c>
      <c r="S315" s="24">
        <v>15</v>
      </c>
      <c r="T315" s="23">
        <v>5</v>
      </c>
      <c r="U315" s="22"/>
      <c r="V315" s="24"/>
    </row>
    <row r="316" spans="1:22" x14ac:dyDescent="0.2">
      <c r="A316" s="137" t="s">
        <v>120</v>
      </c>
      <c r="B316" s="138"/>
      <c r="C316" s="56">
        <f>SUM(C309:C315)</f>
        <v>270</v>
      </c>
      <c r="D316" s="56">
        <f t="shared" ref="D316:V316" si="43">SUM(D309:D315)</f>
        <v>15</v>
      </c>
      <c r="E316" s="56"/>
      <c r="F316" s="56">
        <f t="shared" si="43"/>
        <v>6</v>
      </c>
      <c r="G316" s="56">
        <f t="shared" si="43"/>
        <v>125</v>
      </c>
      <c r="H316" s="56"/>
      <c r="I316" s="56">
        <f t="shared" si="43"/>
        <v>0</v>
      </c>
      <c r="J316" s="56">
        <f t="shared" si="43"/>
        <v>0</v>
      </c>
      <c r="K316" s="56"/>
      <c r="L316" s="56">
        <f t="shared" si="43"/>
        <v>0</v>
      </c>
      <c r="M316" s="56">
        <f t="shared" si="43"/>
        <v>0</v>
      </c>
      <c r="N316" s="56"/>
      <c r="O316" s="56">
        <f t="shared" si="43"/>
        <v>0</v>
      </c>
      <c r="P316" s="56">
        <f t="shared" si="43"/>
        <v>0</v>
      </c>
      <c r="Q316" s="56"/>
      <c r="R316" s="56">
        <f t="shared" si="43"/>
        <v>9</v>
      </c>
      <c r="S316" s="56">
        <f t="shared" si="43"/>
        <v>145</v>
      </c>
      <c r="T316" s="56"/>
      <c r="U316" s="56">
        <f t="shared" si="43"/>
        <v>0</v>
      </c>
      <c r="V316" s="56">
        <f t="shared" si="43"/>
        <v>0</v>
      </c>
    </row>
    <row r="317" spans="1:22" x14ac:dyDescent="0.2">
      <c r="A317" s="99" t="s">
        <v>181</v>
      </c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7"/>
    </row>
    <row r="318" spans="1:22" ht="25.5" x14ac:dyDescent="0.2">
      <c r="A318" s="131" t="s">
        <v>277</v>
      </c>
      <c r="B318" s="53" t="s">
        <v>217</v>
      </c>
      <c r="C318" s="24">
        <f>SUM(G318,J318,M318,P318,S318,V318)</f>
        <v>20</v>
      </c>
      <c r="D318" s="22">
        <f>SUM(F318,I318,L318,O318,R318,U318)</f>
        <v>1</v>
      </c>
      <c r="E318" s="58" t="s">
        <v>38</v>
      </c>
      <c r="F318" s="71"/>
      <c r="G318" s="24"/>
      <c r="H318" s="23"/>
      <c r="I318" s="22"/>
      <c r="J318" s="24"/>
      <c r="K318" s="23"/>
      <c r="L318" s="105">
        <v>1</v>
      </c>
      <c r="M318" s="107">
        <v>20</v>
      </c>
      <c r="N318" s="106">
        <v>25</v>
      </c>
      <c r="O318" s="22"/>
      <c r="P318" s="24"/>
      <c r="Q318" s="23"/>
      <c r="R318" s="22"/>
      <c r="S318" s="24"/>
      <c r="T318" s="23"/>
      <c r="U318" s="22"/>
      <c r="V318" s="24"/>
    </row>
    <row r="319" spans="1:22" x14ac:dyDescent="0.2">
      <c r="A319" s="137" t="s">
        <v>122</v>
      </c>
      <c r="B319" s="138"/>
      <c r="C319" s="56">
        <f>SUM(C318:C318)</f>
        <v>20</v>
      </c>
      <c r="D319" s="56">
        <f t="shared" ref="D319:V319" si="44">SUM(D318:D318)</f>
        <v>1</v>
      </c>
      <c r="E319" s="56"/>
      <c r="F319" s="56">
        <f t="shared" si="44"/>
        <v>0</v>
      </c>
      <c r="G319" s="56">
        <f t="shared" si="44"/>
        <v>0</v>
      </c>
      <c r="H319" s="56"/>
      <c r="I319" s="56">
        <f t="shared" si="44"/>
        <v>0</v>
      </c>
      <c r="J319" s="56">
        <f t="shared" si="44"/>
        <v>0</v>
      </c>
      <c r="K319" s="56"/>
      <c r="L319" s="56">
        <f t="shared" si="44"/>
        <v>1</v>
      </c>
      <c r="M319" s="56">
        <f t="shared" si="44"/>
        <v>20</v>
      </c>
      <c r="N319" s="56"/>
      <c r="O319" s="56">
        <f t="shared" si="44"/>
        <v>0</v>
      </c>
      <c r="P319" s="56">
        <f t="shared" si="44"/>
        <v>0</v>
      </c>
      <c r="Q319" s="56"/>
      <c r="R319" s="56">
        <f t="shared" si="44"/>
        <v>0</v>
      </c>
      <c r="S319" s="56">
        <f t="shared" si="44"/>
        <v>0</v>
      </c>
      <c r="T319" s="56"/>
      <c r="U319" s="56">
        <f t="shared" si="44"/>
        <v>0</v>
      </c>
      <c r="V319" s="56">
        <f t="shared" si="44"/>
        <v>0</v>
      </c>
    </row>
    <row r="320" spans="1:22" x14ac:dyDescent="0.2">
      <c r="A320" s="99" t="s">
        <v>121</v>
      </c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7"/>
    </row>
    <row r="321" spans="1:23" ht="31.5" x14ac:dyDescent="0.2">
      <c r="A321" s="20" t="s">
        <v>160</v>
      </c>
      <c r="B321" s="53" t="s">
        <v>188</v>
      </c>
      <c r="C321" s="24">
        <f>SUM(G321,J321,M321,P321,S321,V321)</f>
        <v>100</v>
      </c>
      <c r="D321" s="22">
        <f>SUM(F321,I321,L321,O321,R321,U321)</f>
        <v>4</v>
      </c>
      <c r="E321" s="58" t="s">
        <v>38</v>
      </c>
      <c r="F321" s="71"/>
      <c r="G321" s="24"/>
      <c r="H321" s="23"/>
      <c r="I321" s="22"/>
      <c r="J321" s="24"/>
      <c r="K321" s="23"/>
      <c r="L321" s="22"/>
      <c r="M321" s="24"/>
      <c r="N321" s="23"/>
      <c r="O321" s="22"/>
      <c r="P321" s="24"/>
      <c r="Q321" s="23"/>
      <c r="R321" s="22"/>
      <c r="S321" s="24"/>
      <c r="T321" s="23"/>
      <c r="U321" s="22">
        <v>4</v>
      </c>
      <c r="V321" s="24">
        <v>100</v>
      </c>
    </row>
    <row r="322" spans="1:23" x14ac:dyDescent="0.2">
      <c r="A322" s="137" t="s">
        <v>123</v>
      </c>
      <c r="B322" s="138"/>
      <c r="C322" s="56">
        <f>SUM(C321)</f>
        <v>100</v>
      </c>
      <c r="D322" s="56">
        <f t="shared" ref="D322:V322" si="45">SUM(D321)</f>
        <v>4</v>
      </c>
      <c r="E322" s="56"/>
      <c r="F322" s="56">
        <f t="shared" si="45"/>
        <v>0</v>
      </c>
      <c r="G322" s="56">
        <f t="shared" si="45"/>
        <v>0</v>
      </c>
      <c r="H322" s="56"/>
      <c r="I322" s="56">
        <f t="shared" si="45"/>
        <v>0</v>
      </c>
      <c r="J322" s="56">
        <f t="shared" si="45"/>
        <v>0</v>
      </c>
      <c r="K322" s="56"/>
      <c r="L322" s="56">
        <f t="shared" si="45"/>
        <v>0</v>
      </c>
      <c r="M322" s="56">
        <f t="shared" si="45"/>
        <v>0</v>
      </c>
      <c r="N322" s="56"/>
      <c r="O322" s="56">
        <f t="shared" si="45"/>
        <v>0</v>
      </c>
      <c r="P322" s="56">
        <f t="shared" si="45"/>
        <v>0</v>
      </c>
      <c r="Q322" s="56"/>
      <c r="R322" s="56">
        <f t="shared" si="45"/>
        <v>0</v>
      </c>
      <c r="S322" s="56">
        <f t="shared" si="45"/>
        <v>0</v>
      </c>
      <c r="T322" s="56"/>
      <c r="U322" s="56">
        <f t="shared" si="45"/>
        <v>4</v>
      </c>
      <c r="V322" s="56">
        <f t="shared" si="45"/>
        <v>100</v>
      </c>
    </row>
    <row r="323" spans="1:23" x14ac:dyDescent="0.2">
      <c r="A323" s="101" t="s">
        <v>124</v>
      </c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5"/>
    </row>
    <row r="324" spans="1:23" x14ac:dyDescent="0.2">
      <c r="A324" s="99" t="s">
        <v>125</v>
      </c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7"/>
    </row>
    <row r="325" spans="1:23" ht="15.75" x14ac:dyDescent="0.2">
      <c r="A325" s="119" t="s">
        <v>74</v>
      </c>
      <c r="B325" s="53" t="s">
        <v>188</v>
      </c>
      <c r="C325" s="107">
        <f>SUM(G325,J325,M325,P325,S325,V325)</f>
        <v>23</v>
      </c>
      <c r="D325" s="22">
        <f>SUM(F325,I325,L325,O325,R325,U325)</f>
        <v>1</v>
      </c>
      <c r="E325" s="58" t="s">
        <v>38</v>
      </c>
      <c r="F325" s="71">
        <v>0.5</v>
      </c>
      <c r="G325" s="107">
        <v>8</v>
      </c>
      <c r="H325" s="23">
        <v>300</v>
      </c>
      <c r="I325" s="22"/>
      <c r="J325" s="24"/>
      <c r="K325" s="23"/>
      <c r="L325" s="22"/>
      <c r="M325" s="24"/>
      <c r="N325" s="23"/>
      <c r="O325" s="22">
        <v>0.5</v>
      </c>
      <c r="P325" s="107">
        <v>15</v>
      </c>
      <c r="Q325" s="23">
        <v>10</v>
      </c>
      <c r="R325" s="22"/>
      <c r="S325" s="24"/>
      <c r="T325" s="23"/>
      <c r="U325" s="22"/>
      <c r="V325" s="24"/>
    </row>
    <row r="326" spans="1:23" x14ac:dyDescent="0.2">
      <c r="A326" s="190" t="s">
        <v>126</v>
      </c>
      <c r="B326" s="191"/>
      <c r="C326" s="63">
        <f>SUM(C325)</f>
        <v>23</v>
      </c>
      <c r="D326" s="63">
        <f t="shared" ref="D326:V326" si="46">SUM(D325)</f>
        <v>1</v>
      </c>
      <c r="E326" s="63"/>
      <c r="F326" s="63">
        <f t="shared" si="46"/>
        <v>0.5</v>
      </c>
      <c r="G326" s="63">
        <f t="shared" si="46"/>
        <v>8</v>
      </c>
      <c r="H326" s="63"/>
      <c r="I326" s="63">
        <f t="shared" si="46"/>
        <v>0</v>
      </c>
      <c r="J326" s="63">
        <f t="shared" si="46"/>
        <v>0</v>
      </c>
      <c r="K326" s="63"/>
      <c r="L326" s="63">
        <f t="shared" si="46"/>
        <v>0</v>
      </c>
      <c r="M326" s="63">
        <f t="shared" si="46"/>
        <v>0</v>
      </c>
      <c r="N326" s="63"/>
      <c r="O326" s="63">
        <f t="shared" si="46"/>
        <v>0.5</v>
      </c>
      <c r="P326" s="63">
        <f t="shared" si="46"/>
        <v>15</v>
      </c>
      <c r="Q326" s="63"/>
      <c r="R326" s="63">
        <f t="shared" si="46"/>
        <v>0</v>
      </c>
      <c r="S326" s="63">
        <f t="shared" si="46"/>
        <v>0</v>
      </c>
      <c r="T326" s="63"/>
      <c r="U326" s="63">
        <f t="shared" si="46"/>
        <v>0</v>
      </c>
      <c r="V326" s="63">
        <f t="shared" si="46"/>
        <v>0</v>
      </c>
    </row>
    <row r="327" spans="1:23" x14ac:dyDescent="0.2">
      <c r="A327" s="102" t="s">
        <v>127</v>
      </c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6"/>
    </row>
    <row r="328" spans="1:23" x14ac:dyDescent="0.2">
      <c r="A328" s="1"/>
      <c r="B328" s="23"/>
      <c r="C328" s="24"/>
      <c r="D328" s="71"/>
      <c r="E328" s="23"/>
      <c r="F328" s="71"/>
      <c r="G328" s="24"/>
      <c r="H328" s="23"/>
      <c r="I328" s="22"/>
      <c r="J328" s="24"/>
      <c r="K328" s="23"/>
      <c r="L328" s="22"/>
      <c r="M328" s="24"/>
      <c r="N328" s="23"/>
      <c r="O328" s="22"/>
      <c r="P328" s="24"/>
      <c r="Q328" s="23"/>
      <c r="R328" s="22"/>
      <c r="S328" s="24"/>
      <c r="T328" s="23"/>
      <c r="U328" s="22"/>
      <c r="V328" s="24"/>
    </row>
    <row r="329" spans="1:23" x14ac:dyDescent="0.2">
      <c r="A329" s="159" t="s">
        <v>128</v>
      </c>
      <c r="B329" s="160"/>
      <c r="C329" s="63">
        <f>SUM(C328:C328)</f>
        <v>0</v>
      </c>
      <c r="D329" s="63">
        <f t="shared" ref="D329:V329" si="47">SUM(D328:D328)</f>
        <v>0</v>
      </c>
      <c r="E329" s="63"/>
      <c r="F329" s="63">
        <f t="shared" si="47"/>
        <v>0</v>
      </c>
      <c r="G329" s="63">
        <f t="shared" si="47"/>
        <v>0</v>
      </c>
      <c r="H329" s="63"/>
      <c r="I329" s="63">
        <f t="shared" si="47"/>
        <v>0</v>
      </c>
      <c r="J329" s="63">
        <f t="shared" si="47"/>
        <v>0</v>
      </c>
      <c r="K329" s="63"/>
      <c r="L329" s="63">
        <f t="shared" si="47"/>
        <v>0</v>
      </c>
      <c r="M329" s="63">
        <f t="shared" si="47"/>
        <v>0</v>
      </c>
      <c r="N329" s="63"/>
      <c r="O329" s="63">
        <f t="shared" si="47"/>
        <v>0</v>
      </c>
      <c r="P329" s="63">
        <f t="shared" si="47"/>
        <v>0</v>
      </c>
      <c r="Q329" s="63"/>
      <c r="R329" s="63">
        <f t="shared" si="47"/>
        <v>0</v>
      </c>
      <c r="S329" s="63">
        <f t="shared" si="47"/>
        <v>0</v>
      </c>
      <c r="T329" s="63"/>
      <c r="U329" s="63">
        <f t="shared" si="47"/>
        <v>0</v>
      </c>
      <c r="V329" s="63">
        <f t="shared" si="47"/>
        <v>0</v>
      </c>
    </row>
    <row r="330" spans="1:23" x14ac:dyDescent="0.2">
      <c r="A330" s="193" t="s">
        <v>68</v>
      </c>
      <c r="B330" s="194"/>
      <c r="C330" s="64">
        <f>SUM(C296,C299,C307,C316,C319,C322,C326,C329)</f>
        <v>548</v>
      </c>
      <c r="D330" s="64">
        <f>SUM(D296,D299,D307,D316,D319,D322,D326,D329)</f>
        <v>30</v>
      </c>
      <c r="E330" s="64"/>
      <c r="F330" s="64">
        <f>SUM(F296,F299,F307,F316,F319,F322,F326,F329)</f>
        <v>8.5</v>
      </c>
      <c r="G330" s="64">
        <f>SUM(G296,G299,G307,G316,G319,G322,G326,G329)</f>
        <v>168</v>
      </c>
      <c r="H330" s="64"/>
      <c r="I330" s="64">
        <f>SUM(I296,I299,I307,I316,I319,I322,I326,I329)</f>
        <v>0</v>
      </c>
      <c r="J330" s="64">
        <f>SUM(J296,J299,J307,J316,J319,J322,J326,J329)</f>
        <v>0</v>
      </c>
      <c r="K330" s="64"/>
      <c r="L330" s="64">
        <f>SUM(L296,L299,L307,L316,L319,L322,L326,L329)</f>
        <v>1</v>
      </c>
      <c r="M330" s="64">
        <f>SUM(M296,M299,M307,M316,M319,M322,M326,M329)</f>
        <v>20</v>
      </c>
      <c r="N330" s="64"/>
      <c r="O330" s="64">
        <f>SUM(O296,O299,O307,O316,O319,O322,O326,O329)</f>
        <v>7.5</v>
      </c>
      <c r="P330" s="64">
        <f>SUM(P296,P299,P307,P316,P319,P322,P326,P329)</f>
        <v>115</v>
      </c>
      <c r="Q330" s="64"/>
      <c r="R330" s="64">
        <f>SUM(R296,R299,R307,R316,R319,R322,R326,R329)</f>
        <v>9</v>
      </c>
      <c r="S330" s="64">
        <f>SUM(S296,S299,S307,S316,S319,S322,S326,S329)</f>
        <v>145</v>
      </c>
      <c r="T330" s="64"/>
      <c r="U330" s="64">
        <f>SUM(U296,U299,U307,U316,U319,U322,U326,U329)</f>
        <v>4</v>
      </c>
      <c r="V330" s="64">
        <f>SUM(V296,V299,V307,V316,V319,V322,V326,V329)</f>
        <v>100</v>
      </c>
    </row>
    <row r="331" spans="1:23" ht="24.75" customHeight="1" x14ac:dyDescent="0.2">
      <c r="A331" s="205" t="s">
        <v>209</v>
      </c>
      <c r="B331" s="205"/>
      <c r="C331" s="205"/>
      <c r="D331" s="205"/>
      <c r="E331" s="205"/>
      <c r="F331" s="205"/>
      <c r="G331" s="205"/>
      <c r="H331" s="205"/>
      <c r="I331" s="205"/>
      <c r="J331" s="205"/>
      <c r="K331" s="205"/>
      <c r="L331" s="205"/>
      <c r="M331" s="205"/>
      <c r="N331" s="205"/>
      <c r="O331" s="205"/>
      <c r="P331" s="205"/>
      <c r="Q331" s="205"/>
      <c r="R331" s="205"/>
      <c r="S331" s="205"/>
      <c r="T331" s="205"/>
      <c r="U331" s="205"/>
      <c r="V331" s="205"/>
      <c r="W331" s="205"/>
    </row>
    <row r="332" spans="1:23" x14ac:dyDescent="0.2">
      <c r="A332" s="206" t="s">
        <v>210</v>
      </c>
      <c r="B332" s="206"/>
      <c r="C332" s="206"/>
      <c r="D332" s="206"/>
      <c r="E332" s="206"/>
      <c r="F332" s="206"/>
      <c r="G332" s="206"/>
      <c r="H332" s="206"/>
      <c r="I332" s="206"/>
      <c r="J332" s="206"/>
      <c r="K332" s="206"/>
      <c r="L332" s="206"/>
      <c r="M332" s="206"/>
      <c r="N332" s="206"/>
      <c r="O332" s="206"/>
      <c r="P332" s="206"/>
      <c r="Q332" s="206"/>
      <c r="R332" s="206"/>
      <c r="S332" s="206"/>
      <c r="T332" s="206"/>
      <c r="U332" s="206"/>
      <c r="V332" s="206"/>
      <c r="W332" s="206"/>
    </row>
    <row r="333" spans="1:23" x14ac:dyDescent="0.2">
      <c r="A333" s="37"/>
      <c r="B333" s="37"/>
      <c r="C333" s="29"/>
      <c r="D333" s="29"/>
      <c r="E333" s="29"/>
      <c r="F333" s="29"/>
      <c r="G333" s="29"/>
      <c r="H333" s="29"/>
      <c r="I333" s="29"/>
    </row>
    <row r="334" spans="1:23" x14ac:dyDescent="0.2">
      <c r="A334" s="37"/>
      <c r="B334" s="66" t="s">
        <v>14</v>
      </c>
      <c r="E334" s="29"/>
      <c r="F334" s="29"/>
      <c r="G334" s="37"/>
      <c r="H334" s="37"/>
      <c r="I334" s="37"/>
      <c r="J334" s="37"/>
      <c r="K334" s="37"/>
      <c r="L334" s="37"/>
      <c r="M334" s="37"/>
      <c r="N334" s="29"/>
      <c r="O334" s="29"/>
      <c r="P334" s="29"/>
      <c r="Q334" s="29"/>
      <c r="R334" s="29"/>
      <c r="S334" s="29"/>
      <c r="T334" s="29"/>
      <c r="U334" s="29"/>
      <c r="V334" s="29"/>
    </row>
    <row r="335" spans="1:23" x14ac:dyDescent="0.2">
      <c r="A335" s="37"/>
      <c r="B335" s="5" t="s">
        <v>25</v>
      </c>
      <c r="C335" s="28">
        <v>0</v>
      </c>
      <c r="E335" s="29"/>
      <c r="F335" s="29"/>
      <c r="G335" s="4"/>
      <c r="H335" s="4"/>
      <c r="I335" s="4"/>
      <c r="J335" s="4"/>
      <c r="K335" s="4"/>
      <c r="L335" s="4"/>
      <c r="M335" s="4"/>
      <c r="N335" s="29"/>
      <c r="O335" s="29"/>
      <c r="P335" s="29"/>
      <c r="Q335" s="29"/>
      <c r="R335" s="29"/>
      <c r="S335" s="29"/>
      <c r="T335" s="29"/>
      <c r="U335" s="29"/>
      <c r="V335" s="29"/>
    </row>
    <row r="336" spans="1:23" x14ac:dyDescent="0.2">
      <c r="A336" s="37"/>
      <c r="B336" s="67" t="s">
        <v>26</v>
      </c>
      <c r="C336" s="28">
        <f>SUM(G330,J330,M330)</f>
        <v>188</v>
      </c>
      <c r="E336" s="29"/>
      <c r="F336" s="29"/>
      <c r="G336" s="4"/>
      <c r="H336" s="4"/>
      <c r="I336" s="4"/>
      <c r="J336" s="4"/>
      <c r="K336" s="4"/>
      <c r="L336" s="4"/>
      <c r="M336" s="4"/>
      <c r="N336" s="29"/>
      <c r="O336" s="29"/>
      <c r="P336" s="29"/>
      <c r="Q336" s="29"/>
      <c r="R336" s="29"/>
      <c r="S336" s="29"/>
      <c r="T336" s="29"/>
      <c r="U336" s="29"/>
      <c r="V336" s="29"/>
    </row>
    <row r="337" spans="1:22" x14ac:dyDescent="0.2">
      <c r="A337" s="37"/>
      <c r="B337" s="67" t="s">
        <v>3</v>
      </c>
      <c r="C337" s="28">
        <f>SUM(F330,I330,L330)</f>
        <v>9.5</v>
      </c>
      <c r="E337" s="29"/>
      <c r="F337" s="29"/>
      <c r="G337" s="4"/>
      <c r="H337" s="4"/>
      <c r="I337" s="4"/>
      <c r="J337" s="4"/>
      <c r="K337" s="4"/>
      <c r="L337" s="4"/>
      <c r="M337" s="4"/>
      <c r="N337" s="29"/>
      <c r="O337" s="29"/>
      <c r="P337" s="29"/>
      <c r="Q337" s="29"/>
      <c r="R337" s="29"/>
      <c r="S337" s="29"/>
      <c r="T337" s="29"/>
      <c r="U337" s="29"/>
      <c r="V337" s="29"/>
    </row>
    <row r="338" spans="1:22" x14ac:dyDescent="0.2">
      <c r="A338" s="37"/>
      <c r="B338" s="37" t="s">
        <v>15</v>
      </c>
      <c r="C338" s="4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</row>
    <row r="339" spans="1:22" x14ac:dyDescent="0.2">
      <c r="A339" s="37"/>
      <c r="B339" s="5" t="s">
        <v>25</v>
      </c>
      <c r="C339" s="28">
        <v>1</v>
      </c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</row>
    <row r="340" spans="1:22" x14ac:dyDescent="0.2">
      <c r="B340" s="5" t="s">
        <v>26</v>
      </c>
      <c r="C340" s="28">
        <f>SUM(P330,S330,V330)</f>
        <v>360</v>
      </c>
      <c r="D340" s="29"/>
      <c r="E340" s="29"/>
      <c r="F340" s="29"/>
      <c r="G340" s="29"/>
      <c r="H340" s="29"/>
      <c r="I340" s="29"/>
      <c r="J340" s="29"/>
    </row>
    <row r="341" spans="1:22" x14ac:dyDescent="0.2">
      <c r="A341" s="37"/>
      <c r="B341" s="67" t="s">
        <v>3</v>
      </c>
      <c r="C341" s="28">
        <f>SUM(O330,R330,U330)</f>
        <v>20.5</v>
      </c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</row>
    <row r="342" spans="1:22" x14ac:dyDescent="0.2">
      <c r="B342" s="38"/>
    </row>
    <row r="343" spans="1:22" x14ac:dyDescent="0.2">
      <c r="B343" s="38"/>
    </row>
    <row r="344" spans="1:22" x14ac:dyDescent="0.2">
      <c r="B344" s="38"/>
    </row>
    <row r="345" spans="1:22" x14ac:dyDescent="0.2">
      <c r="A345" s="29" t="s">
        <v>12</v>
      </c>
      <c r="B345" s="189" t="s">
        <v>271</v>
      </c>
      <c r="C345" s="189"/>
      <c r="D345" s="189"/>
      <c r="E345" s="189"/>
      <c r="F345" s="189"/>
      <c r="G345" s="189"/>
      <c r="H345" s="189"/>
      <c r="I345" s="189"/>
      <c r="J345" s="189"/>
      <c r="K345" s="189"/>
      <c r="L345" s="189"/>
      <c r="M345" s="189"/>
      <c r="N345" s="133" t="s">
        <v>186</v>
      </c>
      <c r="O345" s="133"/>
      <c r="P345" s="133"/>
      <c r="Q345" s="133"/>
      <c r="R345" s="133"/>
      <c r="S345" s="133"/>
      <c r="T345" s="133"/>
      <c r="U345" s="133"/>
      <c r="V345" s="133"/>
    </row>
    <row r="346" spans="1:22" x14ac:dyDescent="0.2">
      <c r="A346" s="29" t="s">
        <v>11</v>
      </c>
      <c r="B346" s="44"/>
      <c r="C346" s="44"/>
      <c r="D346" s="44"/>
      <c r="E346" s="44"/>
      <c r="F346" s="44"/>
      <c r="G346" s="44"/>
      <c r="H346" s="44"/>
      <c r="I346" s="44"/>
      <c r="J346" s="44"/>
      <c r="K346" s="44"/>
      <c r="L346" s="44"/>
      <c r="M346" s="44"/>
      <c r="N346" s="132" t="s">
        <v>187</v>
      </c>
      <c r="O346" s="132"/>
      <c r="P346" s="132"/>
      <c r="Q346" s="132"/>
      <c r="R346" s="132"/>
      <c r="S346" s="132"/>
      <c r="T346" s="132"/>
      <c r="U346" s="132"/>
      <c r="V346" s="132"/>
    </row>
    <row r="347" spans="1:22" x14ac:dyDescent="0.2">
      <c r="A347" s="29" t="s">
        <v>263</v>
      </c>
      <c r="B347" s="189" t="s">
        <v>67</v>
      </c>
      <c r="C347" s="189"/>
      <c r="D347" s="189"/>
      <c r="E347" s="189"/>
      <c r="F347" s="189"/>
      <c r="G347" s="189"/>
      <c r="H347" s="189"/>
      <c r="I347" s="189"/>
      <c r="J347" s="189"/>
      <c r="K347" s="189"/>
      <c r="L347" s="189"/>
      <c r="M347" s="189"/>
      <c r="N347" s="43"/>
      <c r="O347" s="43"/>
      <c r="P347" s="43"/>
      <c r="Q347" s="43"/>
      <c r="R347" s="43"/>
      <c r="S347" s="43"/>
      <c r="T347" s="43"/>
      <c r="U347" s="43"/>
      <c r="V347" s="43"/>
    </row>
    <row r="348" spans="1:22" x14ac:dyDescent="0.2">
      <c r="A348" s="29"/>
      <c r="B348" s="189" t="s">
        <v>248</v>
      </c>
      <c r="C348" s="189"/>
      <c r="D348" s="189"/>
      <c r="E348" s="189"/>
      <c r="F348" s="189"/>
      <c r="G348" s="189"/>
      <c r="H348" s="189"/>
      <c r="I348" s="189"/>
      <c r="J348" s="189"/>
      <c r="K348" s="189"/>
      <c r="L348" s="189"/>
      <c r="M348" s="189"/>
      <c r="N348" s="43"/>
      <c r="O348" s="43"/>
      <c r="P348" s="43"/>
      <c r="Q348" s="43"/>
      <c r="R348" s="43"/>
      <c r="S348" s="43"/>
      <c r="T348" s="43"/>
      <c r="U348" s="43"/>
      <c r="V348" s="43"/>
    </row>
    <row r="349" spans="1:22" x14ac:dyDescent="0.2">
      <c r="A349" s="29"/>
      <c r="B349" s="44"/>
      <c r="C349" s="44"/>
      <c r="D349" s="44"/>
      <c r="E349" s="44"/>
      <c r="F349" s="44"/>
      <c r="G349" s="44"/>
      <c r="H349" s="44"/>
      <c r="I349" s="44"/>
      <c r="J349" s="44"/>
      <c r="K349" s="44"/>
      <c r="L349" s="44"/>
      <c r="M349" s="44"/>
      <c r="N349" s="43"/>
      <c r="O349" s="43"/>
      <c r="P349" s="43"/>
      <c r="Q349" s="43"/>
      <c r="R349" s="43"/>
      <c r="S349" s="43"/>
      <c r="T349" s="43"/>
      <c r="U349" s="43"/>
      <c r="V349" s="43"/>
    </row>
    <row r="350" spans="1:22" ht="13.5" customHeight="1" x14ac:dyDescent="0.2">
      <c r="A350" s="134" t="s">
        <v>1</v>
      </c>
      <c r="B350" s="134" t="s">
        <v>2</v>
      </c>
      <c r="C350" s="199" t="s">
        <v>19</v>
      </c>
      <c r="D350" s="200"/>
      <c r="E350" s="200"/>
      <c r="F350" s="199" t="s">
        <v>87</v>
      </c>
      <c r="G350" s="200"/>
      <c r="H350" s="200"/>
      <c r="I350" s="200"/>
      <c r="J350" s="200"/>
      <c r="K350" s="200"/>
      <c r="L350" s="200"/>
      <c r="M350" s="200"/>
      <c r="N350" s="200"/>
      <c r="O350" s="200"/>
      <c r="P350" s="200"/>
      <c r="Q350" s="200"/>
      <c r="R350" s="200"/>
      <c r="S350" s="200"/>
      <c r="T350" s="200"/>
      <c r="U350" s="200"/>
      <c r="V350" s="219"/>
    </row>
    <row r="351" spans="1:22" ht="23.25" customHeight="1" x14ac:dyDescent="0.2">
      <c r="A351" s="135"/>
      <c r="B351" s="135"/>
      <c r="C351" s="208" t="s">
        <v>16</v>
      </c>
      <c r="D351" s="207" t="s">
        <v>3</v>
      </c>
      <c r="E351" s="217" t="s">
        <v>4</v>
      </c>
      <c r="F351" s="184" t="s">
        <v>14</v>
      </c>
      <c r="G351" s="175"/>
      <c r="H351" s="175"/>
      <c r="I351" s="175"/>
      <c r="J351" s="175"/>
      <c r="K351" s="175"/>
      <c r="L351" s="175"/>
      <c r="M351" s="175"/>
      <c r="N351" s="176"/>
      <c r="O351" s="184" t="s">
        <v>15</v>
      </c>
      <c r="P351" s="175"/>
      <c r="Q351" s="175"/>
      <c r="R351" s="175"/>
      <c r="S351" s="175"/>
      <c r="T351" s="175"/>
      <c r="U351" s="175"/>
      <c r="V351" s="176"/>
    </row>
    <row r="352" spans="1:22" ht="27" customHeight="1" x14ac:dyDescent="0.2">
      <c r="A352" s="135"/>
      <c r="B352" s="135"/>
      <c r="C352" s="208"/>
      <c r="D352" s="207"/>
      <c r="E352" s="217"/>
      <c r="F352" s="185" t="s">
        <v>5</v>
      </c>
      <c r="G352" s="185"/>
      <c r="H352" s="185"/>
      <c r="I352" s="185" t="s">
        <v>6</v>
      </c>
      <c r="J352" s="185"/>
      <c r="K352" s="185"/>
      <c r="L352" s="182" t="s">
        <v>7</v>
      </c>
      <c r="M352" s="182"/>
      <c r="N352" s="183"/>
      <c r="O352" s="181" t="s">
        <v>6</v>
      </c>
      <c r="P352" s="182"/>
      <c r="Q352" s="183"/>
      <c r="R352" s="181" t="s">
        <v>17</v>
      </c>
      <c r="S352" s="182"/>
      <c r="T352" s="183"/>
      <c r="U352" s="181" t="s">
        <v>10</v>
      </c>
      <c r="V352" s="183"/>
    </row>
    <row r="353" spans="1:22" ht="59.85" customHeight="1" x14ac:dyDescent="0.2">
      <c r="A353" s="136"/>
      <c r="B353" s="136"/>
      <c r="C353" s="208"/>
      <c r="D353" s="207"/>
      <c r="E353" s="217"/>
      <c r="F353" s="69" t="s">
        <v>3</v>
      </c>
      <c r="G353" s="51" t="s">
        <v>8</v>
      </c>
      <c r="H353" s="70" t="s">
        <v>18</v>
      </c>
      <c r="I353" s="69" t="s">
        <v>3</v>
      </c>
      <c r="J353" s="48" t="s">
        <v>8</v>
      </c>
      <c r="K353" s="49" t="s">
        <v>18</v>
      </c>
      <c r="L353" s="50" t="s">
        <v>3</v>
      </c>
      <c r="M353" s="48" t="s">
        <v>8</v>
      </c>
      <c r="N353" s="49" t="s">
        <v>18</v>
      </c>
      <c r="O353" s="50" t="s">
        <v>3</v>
      </c>
      <c r="P353" s="48" t="s">
        <v>8</v>
      </c>
      <c r="Q353" s="49" t="s">
        <v>18</v>
      </c>
      <c r="R353" s="69" t="s">
        <v>3</v>
      </c>
      <c r="S353" s="51" t="s">
        <v>8</v>
      </c>
      <c r="T353" s="70" t="s">
        <v>18</v>
      </c>
      <c r="U353" s="50" t="s">
        <v>3</v>
      </c>
      <c r="V353" s="48" t="s">
        <v>8</v>
      </c>
    </row>
    <row r="354" spans="1:22" x14ac:dyDescent="0.2">
      <c r="A354" s="102" t="s">
        <v>113</v>
      </c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</row>
    <row r="355" spans="1:22" x14ac:dyDescent="0.2">
      <c r="A355" s="6"/>
      <c r="B355" s="57"/>
      <c r="C355" s="24"/>
      <c r="D355" s="22"/>
      <c r="E355" s="23"/>
      <c r="F355" s="71"/>
      <c r="G355" s="24"/>
      <c r="H355" s="23"/>
      <c r="I355" s="22"/>
      <c r="J355" s="24"/>
      <c r="K355" s="23"/>
      <c r="L355" s="22"/>
      <c r="M355" s="24"/>
      <c r="N355" s="23"/>
      <c r="O355" s="22"/>
      <c r="P355" s="24"/>
      <c r="Q355" s="23"/>
      <c r="R355" s="22"/>
      <c r="S355" s="24"/>
      <c r="T355" s="23"/>
      <c r="U355" s="22"/>
      <c r="V355" s="24"/>
    </row>
    <row r="356" spans="1:22" x14ac:dyDescent="0.2">
      <c r="A356" s="137" t="s">
        <v>114</v>
      </c>
      <c r="B356" s="138"/>
      <c r="C356" s="56">
        <f>SUM(C355:C355)</f>
        <v>0</v>
      </c>
      <c r="D356" s="56">
        <f t="shared" ref="D356:V356" si="48">SUM(D355:D355)</f>
        <v>0</v>
      </c>
      <c r="E356" s="56"/>
      <c r="F356" s="56">
        <f t="shared" si="48"/>
        <v>0</v>
      </c>
      <c r="G356" s="56">
        <f t="shared" si="48"/>
        <v>0</v>
      </c>
      <c r="H356" s="56"/>
      <c r="I356" s="56">
        <f t="shared" si="48"/>
        <v>0</v>
      </c>
      <c r="J356" s="56">
        <f t="shared" si="48"/>
        <v>0</v>
      </c>
      <c r="K356" s="56"/>
      <c r="L356" s="56">
        <f t="shared" si="48"/>
        <v>0</v>
      </c>
      <c r="M356" s="56">
        <f t="shared" si="48"/>
        <v>0</v>
      </c>
      <c r="N356" s="56"/>
      <c r="O356" s="56">
        <f t="shared" si="48"/>
        <v>0</v>
      </c>
      <c r="P356" s="56">
        <f t="shared" si="48"/>
        <v>0</v>
      </c>
      <c r="Q356" s="56"/>
      <c r="R356" s="56">
        <f t="shared" si="48"/>
        <v>0</v>
      </c>
      <c r="S356" s="56">
        <f t="shared" si="48"/>
        <v>0</v>
      </c>
      <c r="T356" s="56"/>
      <c r="U356" s="56">
        <f t="shared" si="48"/>
        <v>0</v>
      </c>
      <c r="V356" s="56">
        <f t="shared" si="48"/>
        <v>0</v>
      </c>
    </row>
    <row r="357" spans="1:22" x14ac:dyDescent="0.2">
      <c r="A357" s="99" t="s">
        <v>115</v>
      </c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7"/>
    </row>
    <row r="358" spans="1:22" ht="15.75" x14ac:dyDescent="0.2">
      <c r="A358" s="20"/>
      <c r="B358" s="53"/>
      <c r="C358" s="24"/>
      <c r="D358" s="22"/>
      <c r="E358" s="23"/>
      <c r="F358" s="71"/>
      <c r="G358" s="24"/>
      <c r="H358" s="23"/>
      <c r="I358" s="22"/>
      <c r="J358" s="24"/>
      <c r="K358" s="23"/>
      <c r="L358" s="22"/>
      <c r="M358" s="24"/>
      <c r="N358" s="23"/>
      <c r="O358" s="22"/>
      <c r="P358" s="24"/>
      <c r="Q358" s="23"/>
      <c r="R358" s="22"/>
      <c r="S358" s="24"/>
      <c r="T358" s="23"/>
      <c r="U358" s="22"/>
      <c r="V358" s="24"/>
    </row>
    <row r="359" spans="1:22" x14ac:dyDescent="0.2">
      <c r="A359" s="137" t="s">
        <v>116</v>
      </c>
      <c r="B359" s="138"/>
      <c r="C359" s="56">
        <f>SUM(C358:C358)</f>
        <v>0</v>
      </c>
      <c r="D359" s="56">
        <f t="shared" ref="D359:V359" si="49">SUM(D358:D358)</f>
        <v>0</v>
      </c>
      <c r="E359" s="56"/>
      <c r="F359" s="56">
        <f t="shared" si="49"/>
        <v>0</v>
      </c>
      <c r="G359" s="56">
        <f t="shared" si="49"/>
        <v>0</v>
      </c>
      <c r="H359" s="56"/>
      <c r="I359" s="56">
        <f t="shared" si="49"/>
        <v>0</v>
      </c>
      <c r="J359" s="56">
        <f t="shared" si="49"/>
        <v>0</v>
      </c>
      <c r="K359" s="56"/>
      <c r="L359" s="56">
        <f t="shared" si="49"/>
        <v>0</v>
      </c>
      <c r="M359" s="56">
        <f t="shared" si="49"/>
        <v>0</v>
      </c>
      <c r="N359" s="56"/>
      <c r="O359" s="56">
        <f t="shared" si="49"/>
        <v>0</v>
      </c>
      <c r="P359" s="56">
        <f t="shared" si="49"/>
        <v>0</v>
      </c>
      <c r="Q359" s="56"/>
      <c r="R359" s="56">
        <f t="shared" si="49"/>
        <v>0</v>
      </c>
      <c r="S359" s="56">
        <f t="shared" si="49"/>
        <v>0</v>
      </c>
      <c r="T359" s="56"/>
      <c r="U359" s="56">
        <f t="shared" si="49"/>
        <v>0</v>
      </c>
      <c r="V359" s="56">
        <f t="shared" si="49"/>
        <v>0</v>
      </c>
    </row>
    <row r="360" spans="1:22" x14ac:dyDescent="0.2">
      <c r="A360" s="99" t="s">
        <v>117</v>
      </c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7"/>
    </row>
    <row r="361" spans="1:22" ht="15.75" x14ac:dyDescent="0.2">
      <c r="A361" s="139" t="s">
        <v>161</v>
      </c>
      <c r="B361" s="140"/>
      <c r="C361" s="79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1"/>
    </row>
    <row r="362" spans="1:22" ht="15.75" x14ac:dyDescent="0.2">
      <c r="A362" s="20" t="s">
        <v>162</v>
      </c>
      <c r="B362" s="220" t="s">
        <v>33</v>
      </c>
      <c r="C362" s="202">
        <f>SUM(G362,G363,G364,G365,J362,J363,J364,J365,M362,M363,M364,M365,P362,P363,P364,P365,S362,S363,S364,S365,V362,V363,V364,V365)</f>
        <v>60</v>
      </c>
      <c r="D362" s="211">
        <f>SUM(F362,F363,F364,F365,I362,I363,I364,I365,L362,L363,L364,L365,O362,O363,O364,O365,R362,R363,R364,R365,U362,U363,U364,U365)</f>
        <v>3</v>
      </c>
      <c r="E362" s="141" t="s">
        <v>42</v>
      </c>
      <c r="F362" s="71"/>
      <c r="G362" s="24"/>
      <c r="H362" s="23"/>
      <c r="I362" s="22"/>
      <c r="J362" s="24"/>
      <c r="K362" s="23"/>
      <c r="L362" s="22"/>
      <c r="M362" s="24"/>
      <c r="N362" s="23"/>
      <c r="O362" s="22"/>
      <c r="P362" s="24"/>
      <c r="Q362" s="23"/>
      <c r="R362" s="22"/>
      <c r="S362" s="24"/>
      <c r="T362" s="23"/>
      <c r="U362" s="22"/>
      <c r="V362" s="24"/>
    </row>
    <row r="363" spans="1:22" ht="15.75" x14ac:dyDescent="0.2">
      <c r="A363" s="20" t="s">
        <v>163</v>
      </c>
      <c r="B363" s="221"/>
      <c r="C363" s="203"/>
      <c r="D363" s="218"/>
      <c r="E363" s="142"/>
      <c r="F363" s="71"/>
      <c r="G363" s="24"/>
      <c r="H363" s="23"/>
      <c r="I363" s="22"/>
      <c r="J363" s="24"/>
      <c r="K363" s="23"/>
      <c r="L363" s="22"/>
      <c r="M363" s="24"/>
      <c r="N363" s="23"/>
      <c r="O363" s="22"/>
      <c r="P363" s="24"/>
      <c r="Q363" s="23"/>
      <c r="R363" s="22"/>
      <c r="S363" s="24"/>
      <c r="T363" s="23"/>
      <c r="U363" s="22"/>
      <c r="V363" s="24"/>
    </row>
    <row r="364" spans="1:22" ht="15.75" x14ac:dyDescent="0.2">
      <c r="A364" s="20" t="s">
        <v>164</v>
      </c>
      <c r="B364" s="221"/>
      <c r="C364" s="203"/>
      <c r="D364" s="218"/>
      <c r="E364" s="142"/>
      <c r="F364" s="71">
        <v>0.5</v>
      </c>
      <c r="G364" s="24">
        <v>10</v>
      </c>
      <c r="H364" s="23">
        <v>300</v>
      </c>
      <c r="I364" s="22"/>
      <c r="J364" s="24"/>
      <c r="K364" s="23"/>
      <c r="L364" s="22"/>
      <c r="M364" s="24"/>
      <c r="N364" s="23"/>
      <c r="O364" s="22">
        <v>1</v>
      </c>
      <c r="P364" s="24">
        <v>20</v>
      </c>
      <c r="Q364" s="106">
        <v>10</v>
      </c>
      <c r="R364" s="22"/>
      <c r="S364" s="24"/>
      <c r="T364" s="23"/>
      <c r="U364" s="22"/>
      <c r="V364" s="24"/>
    </row>
    <row r="365" spans="1:22" ht="31.5" x14ac:dyDescent="0.2">
      <c r="A365" s="20" t="s">
        <v>165</v>
      </c>
      <c r="B365" s="222"/>
      <c r="C365" s="204"/>
      <c r="D365" s="212"/>
      <c r="E365" s="143"/>
      <c r="F365" s="71">
        <v>0.5</v>
      </c>
      <c r="G365" s="24">
        <v>10</v>
      </c>
      <c r="H365" s="23">
        <v>300</v>
      </c>
      <c r="I365" s="22"/>
      <c r="J365" s="24"/>
      <c r="K365" s="23"/>
      <c r="L365" s="22"/>
      <c r="M365" s="24"/>
      <c r="N365" s="23"/>
      <c r="O365" s="22">
        <v>1</v>
      </c>
      <c r="P365" s="24">
        <v>20</v>
      </c>
      <c r="Q365" s="106">
        <v>10</v>
      </c>
      <c r="R365" s="22"/>
      <c r="S365" s="24"/>
      <c r="T365" s="23"/>
      <c r="U365" s="22"/>
      <c r="V365" s="24"/>
    </row>
    <row r="366" spans="1:22" x14ac:dyDescent="0.2">
      <c r="A366" s="137" t="s">
        <v>118</v>
      </c>
      <c r="B366" s="138"/>
      <c r="C366" s="56">
        <f>SUM(C362:C365)</f>
        <v>60</v>
      </c>
      <c r="D366" s="56">
        <f>SUM(D362)</f>
        <v>3</v>
      </c>
      <c r="E366" s="56"/>
      <c r="F366" s="56">
        <f>SUM(F362:F365)</f>
        <v>1</v>
      </c>
      <c r="G366" s="56">
        <f t="shared" ref="G366:V366" si="50">SUM(G362:G365)</f>
        <v>20</v>
      </c>
      <c r="H366" s="56"/>
      <c r="I366" s="56">
        <f t="shared" si="50"/>
        <v>0</v>
      </c>
      <c r="J366" s="56">
        <f t="shared" si="50"/>
        <v>0</v>
      </c>
      <c r="K366" s="56"/>
      <c r="L366" s="56">
        <f t="shared" si="50"/>
        <v>0</v>
      </c>
      <c r="M366" s="56">
        <f t="shared" si="50"/>
        <v>0</v>
      </c>
      <c r="N366" s="56"/>
      <c r="O366" s="56">
        <f t="shared" si="50"/>
        <v>2</v>
      </c>
      <c r="P366" s="56">
        <f t="shared" si="50"/>
        <v>40</v>
      </c>
      <c r="Q366" s="56"/>
      <c r="R366" s="56">
        <f t="shared" si="50"/>
        <v>0</v>
      </c>
      <c r="S366" s="56">
        <f t="shared" si="50"/>
        <v>0</v>
      </c>
      <c r="T366" s="56"/>
      <c r="U366" s="56">
        <f t="shared" si="50"/>
        <v>0</v>
      </c>
      <c r="V366" s="56">
        <f t="shared" si="50"/>
        <v>0</v>
      </c>
    </row>
    <row r="367" spans="1:22" x14ac:dyDescent="0.2">
      <c r="A367" s="99" t="s">
        <v>119</v>
      </c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7"/>
    </row>
    <row r="368" spans="1:22" ht="32.25" customHeight="1" x14ac:dyDescent="0.2">
      <c r="A368" s="20" t="s">
        <v>197</v>
      </c>
      <c r="B368" s="53" t="s">
        <v>188</v>
      </c>
      <c r="C368" s="24">
        <f>SUM(G368,J368,M368,P368,S368,V368)</f>
        <v>60</v>
      </c>
      <c r="D368" s="22">
        <f>SUM(F368,I368,L368,O368,R368,U368)</f>
        <v>4</v>
      </c>
      <c r="E368" s="58" t="s">
        <v>38</v>
      </c>
      <c r="F368" s="71">
        <v>1</v>
      </c>
      <c r="G368" s="24">
        <v>20</v>
      </c>
      <c r="H368" s="23">
        <v>300</v>
      </c>
      <c r="I368" s="22"/>
      <c r="J368" s="24"/>
      <c r="K368" s="23"/>
      <c r="L368" s="22"/>
      <c r="M368" s="24"/>
      <c r="N368" s="23"/>
      <c r="O368" s="22"/>
      <c r="P368" s="24"/>
      <c r="Q368" s="23"/>
      <c r="R368" s="22">
        <v>3</v>
      </c>
      <c r="S368" s="24">
        <v>40</v>
      </c>
      <c r="T368" s="23">
        <v>5</v>
      </c>
      <c r="U368" s="22"/>
      <c r="V368" s="24"/>
    </row>
    <row r="369" spans="1:22" ht="31.5" x14ac:dyDescent="0.2">
      <c r="A369" s="20" t="s">
        <v>198</v>
      </c>
      <c r="B369" s="53" t="s">
        <v>188</v>
      </c>
      <c r="C369" s="24">
        <f t="shared" ref="C369:C373" si="51">SUM(G369,J369,M369,P369,S369,V369)</f>
        <v>65</v>
      </c>
      <c r="D369" s="22">
        <f t="shared" ref="D369:D373" si="52">SUM(F369,I369,L369,O369,R369,U369)</f>
        <v>4</v>
      </c>
      <c r="E369" s="58" t="s">
        <v>38</v>
      </c>
      <c r="F369" s="71">
        <v>1</v>
      </c>
      <c r="G369" s="24">
        <v>20</v>
      </c>
      <c r="H369" s="23">
        <v>300</v>
      </c>
      <c r="I369" s="22"/>
      <c r="J369" s="24"/>
      <c r="K369" s="23"/>
      <c r="L369" s="22"/>
      <c r="M369" s="24"/>
      <c r="N369" s="23"/>
      <c r="O369" s="22"/>
      <c r="P369" s="24"/>
      <c r="Q369" s="23"/>
      <c r="R369" s="22">
        <v>3</v>
      </c>
      <c r="S369" s="24">
        <v>45</v>
      </c>
      <c r="T369" s="23">
        <v>5</v>
      </c>
      <c r="U369" s="22"/>
      <c r="V369" s="24"/>
    </row>
    <row r="370" spans="1:22" ht="31.5" x14ac:dyDescent="0.2">
      <c r="A370" s="20" t="s">
        <v>199</v>
      </c>
      <c r="B370" s="53" t="s">
        <v>188</v>
      </c>
      <c r="C370" s="24">
        <f t="shared" si="51"/>
        <v>65</v>
      </c>
      <c r="D370" s="22">
        <f t="shared" si="52"/>
        <v>4</v>
      </c>
      <c r="E370" s="58" t="s">
        <v>38</v>
      </c>
      <c r="F370" s="71">
        <v>1</v>
      </c>
      <c r="G370" s="24">
        <v>20</v>
      </c>
      <c r="H370" s="23">
        <v>300</v>
      </c>
      <c r="I370" s="22"/>
      <c r="J370" s="24"/>
      <c r="K370" s="23"/>
      <c r="L370" s="22"/>
      <c r="M370" s="24"/>
      <c r="N370" s="23"/>
      <c r="O370" s="22"/>
      <c r="P370" s="24"/>
      <c r="Q370" s="23"/>
      <c r="R370" s="22">
        <v>3</v>
      </c>
      <c r="S370" s="24">
        <v>45</v>
      </c>
      <c r="T370" s="23">
        <v>5</v>
      </c>
      <c r="U370" s="22"/>
      <c r="V370" s="24"/>
    </row>
    <row r="371" spans="1:22" ht="31.5" x14ac:dyDescent="0.2">
      <c r="A371" s="19" t="s">
        <v>190</v>
      </c>
      <c r="B371" s="53" t="s">
        <v>300</v>
      </c>
      <c r="C371" s="24">
        <f t="shared" si="51"/>
        <v>45</v>
      </c>
      <c r="D371" s="22">
        <f t="shared" si="52"/>
        <v>3</v>
      </c>
      <c r="E371" s="58" t="s">
        <v>42</v>
      </c>
      <c r="F371" s="71"/>
      <c r="G371" s="24"/>
      <c r="H371" s="23"/>
      <c r="I371" s="22"/>
      <c r="J371" s="24"/>
      <c r="K371" s="23"/>
      <c r="L371" s="22"/>
      <c r="M371" s="24"/>
      <c r="N371" s="23"/>
      <c r="O371" s="22"/>
      <c r="P371" s="24"/>
      <c r="Q371" s="23"/>
      <c r="R371" s="22">
        <v>3</v>
      </c>
      <c r="S371" s="24">
        <v>45</v>
      </c>
      <c r="T371" s="23">
        <v>5</v>
      </c>
      <c r="U371" s="22"/>
      <c r="V371" s="24"/>
    </row>
    <row r="372" spans="1:22" ht="31.5" x14ac:dyDescent="0.2">
      <c r="A372" s="19" t="s">
        <v>191</v>
      </c>
      <c r="B372" s="53" t="s">
        <v>188</v>
      </c>
      <c r="C372" s="24">
        <f t="shared" si="51"/>
        <v>30</v>
      </c>
      <c r="D372" s="22">
        <f t="shared" si="52"/>
        <v>2</v>
      </c>
      <c r="E372" s="58" t="s">
        <v>42</v>
      </c>
      <c r="F372" s="71"/>
      <c r="G372" s="24"/>
      <c r="H372" s="23"/>
      <c r="I372" s="22"/>
      <c r="J372" s="24"/>
      <c r="K372" s="23"/>
      <c r="L372" s="22"/>
      <c r="M372" s="24"/>
      <c r="N372" s="23"/>
      <c r="O372" s="22"/>
      <c r="P372" s="24"/>
      <c r="Q372" s="23"/>
      <c r="R372" s="22">
        <v>2</v>
      </c>
      <c r="S372" s="24">
        <v>30</v>
      </c>
      <c r="T372" s="23">
        <v>5</v>
      </c>
      <c r="U372" s="22"/>
      <c r="V372" s="24"/>
    </row>
    <row r="373" spans="1:22" ht="31.5" x14ac:dyDescent="0.2">
      <c r="A373" s="19" t="s">
        <v>192</v>
      </c>
      <c r="B373" s="53" t="s">
        <v>218</v>
      </c>
      <c r="C373" s="24">
        <f t="shared" si="51"/>
        <v>45</v>
      </c>
      <c r="D373" s="22">
        <f t="shared" si="52"/>
        <v>3</v>
      </c>
      <c r="E373" s="58" t="s">
        <v>42</v>
      </c>
      <c r="F373" s="71"/>
      <c r="G373" s="24"/>
      <c r="H373" s="23"/>
      <c r="I373" s="22"/>
      <c r="J373" s="24"/>
      <c r="K373" s="23"/>
      <c r="L373" s="22"/>
      <c r="M373" s="24"/>
      <c r="N373" s="23"/>
      <c r="O373" s="22"/>
      <c r="P373" s="24"/>
      <c r="Q373" s="23"/>
      <c r="R373" s="22">
        <v>3</v>
      </c>
      <c r="S373" s="24">
        <v>45</v>
      </c>
      <c r="T373" s="23">
        <v>5</v>
      </c>
      <c r="U373" s="22"/>
      <c r="V373" s="24"/>
    </row>
    <row r="374" spans="1:22" x14ac:dyDescent="0.2">
      <c r="A374" s="137" t="s">
        <v>120</v>
      </c>
      <c r="B374" s="138"/>
      <c r="C374" s="56">
        <f>SUM(C368:C373)</f>
        <v>310</v>
      </c>
      <c r="D374" s="56">
        <f t="shared" ref="D374:V374" si="53">SUM(D368:D373)</f>
        <v>20</v>
      </c>
      <c r="E374" s="56"/>
      <c r="F374" s="56">
        <f t="shared" si="53"/>
        <v>3</v>
      </c>
      <c r="G374" s="56">
        <f t="shared" si="53"/>
        <v>60</v>
      </c>
      <c r="H374" s="56"/>
      <c r="I374" s="56">
        <f t="shared" si="53"/>
        <v>0</v>
      </c>
      <c r="J374" s="56">
        <f t="shared" si="53"/>
        <v>0</v>
      </c>
      <c r="K374" s="56"/>
      <c r="L374" s="56">
        <f t="shared" si="53"/>
        <v>0</v>
      </c>
      <c r="M374" s="56">
        <f t="shared" si="53"/>
        <v>0</v>
      </c>
      <c r="N374" s="56"/>
      <c r="O374" s="56">
        <f t="shared" si="53"/>
        <v>0</v>
      </c>
      <c r="P374" s="56">
        <f t="shared" si="53"/>
        <v>0</v>
      </c>
      <c r="Q374" s="56"/>
      <c r="R374" s="56">
        <f t="shared" si="53"/>
        <v>17</v>
      </c>
      <c r="S374" s="56">
        <f t="shared" si="53"/>
        <v>250</v>
      </c>
      <c r="T374" s="56"/>
      <c r="U374" s="56">
        <f t="shared" si="53"/>
        <v>0</v>
      </c>
      <c r="V374" s="56">
        <f t="shared" si="53"/>
        <v>0</v>
      </c>
    </row>
    <row r="375" spans="1:22" x14ac:dyDescent="0.2">
      <c r="A375" s="99" t="s">
        <v>181</v>
      </c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7"/>
    </row>
    <row r="376" spans="1:22" x14ac:dyDescent="0.2">
      <c r="A376" s="7"/>
      <c r="B376" s="57"/>
      <c r="C376" s="24"/>
      <c r="D376" s="22"/>
      <c r="E376" s="58"/>
      <c r="F376" s="71"/>
      <c r="G376" s="24"/>
      <c r="H376" s="23"/>
      <c r="I376" s="22"/>
      <c r="J376" s="24"/>
      <c r="K376" s="23"/>
      <c r="L376" s="22"/>
      <c r="M376" s="24"/>
      <c r="N376" s="23"/>
      <c r="O376" s="22"/>
      <c r="P376" s="24"/>
      <c r="Q376" s="23"/>
      <c r="R376" s="22"/>
      <c r="S376" s="24"/>
      <c r="T376" s="23"/>
      <c r="U376" s="22"/>
      <c r="V376" s="24"/>
    </row>
    <row r="377" spans="1:22" x14ac:dyDescent="0.2">
      <c r="A377" s="137" t="s">
        <v>122</v>
      </c>
      <c r="B377" s="138"/>
      <c r="C377" s="56">
        <f>SUM(C376:C376)</f>
        <v>0</v>
      </c>
      <c r="D377" s="56">
        <f t="shared" ref="D377:V377" si="54">SUM(D376:D376)</f>
        <v>0</v>
      </c>
      <c r="E377" s="56"/>
      <c r="F377" s="56">
        <f t="shared" si="54"/>
        <v>0</v>
      </c>
      <c r="G377" s="56">
        <f t="shared" si="54"/>
        <v>0</v>
      </c>
      <c r="H377" s="56"/>
      <c r="I377" s="56">
        <f t="shared" si="54"/>
        <v>0</v>
      </c>
      <c r="J377" s="56">
        <f t="shared" si="54"/>
        <v>0</v>
      </c>
      <c r="K377" s="56"/>
      <c r="L377" s="56">
        <f t="shared" si="54"/>
        <v>0</v>
      </c>
      <c r="M377" s="56">
        <f t="shared" si="54"/>
        <v>0</v>
      </c>
      <c r="N377" s="56"/>
      <c r="O377" s="56">
        <f t="shared" si="54"/>
        <v>0</v>
      </c>
      <c r="P377" s="56">
        <f t="shared" si="54"/>
        <v>0</v>
      </c>
      <c r="Q377" s="56"/>
      <c r="R377" s="56">
        <f t="shared" si="54"/>
        <v>0</v>
      </c>
      <c r="S377" s="56">
        <f t="shared" si="54"/>
        <v>0</v>
      </c>
      <c r="T377" s="56"/>
      <c r="U377" s="56">
        <f t="shared" si="54"/>
        <v>0</v>
      </c>
      <c r="V377" s="56">
        <f t="shared" si="54"/>
        <v>0</v>
      </c>
    </row>
    <row r="378" spans="1:22" x14ac:dyDescent="0.2">
      <c r="A378" s="99" t="s">
        <v>121</v>
      </c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7"/>
    </row>
    <row r="379" spans="1:22" ht="15.75" x14ac:dyDescent="0.2">
      <c r="A379" s="20" t="s">
        <v>169</v>
      </c>
      <c r="B379" s="53" t="s">
        <v>188</v>
      </c>
      <c r="C379" s="24">
        <f>SUM(G379,J379,M379,S379,V379)</f>
        <v>200</v>
      </c>
      <c r="D379" s="22">
        <f>SUM(F379,I379,L379,R379,U379)</f>
        <v>7</v>
      </c>
      <c r="E379" s="58" t="s">
        <v>38</v>
      </c>
      <c r="F379" s="71"/>
      <c r="G379" s="24"/>
      <c r="H379" s="23"/>
      <c r="I379" s="22"/>
      <c r="J379" s="24"/>
      <c r="K379" s="23"/>
      <c r="L379" s="22"/>
      <c r="M379" s="24"/>
      <c r="N379" s="23"/>
      <c r="O379" s="22"/>
      <c r="P379" s="24"/>
      <c r="Q379" s="23"/>
      <c r="R379" s="22"/>
      <c r="S379" s="24"/>
      <c r="T379" s="23"/>
      <c r="U379" s="22">
        <v>7</v>
      </c>
      <c r="V379" s="24">
        <v>200</v>
      </c>
    </row>
    <row r="380" spans="1:22" x14ac:dyDescent="0.2">
      <c r="A380" s="137" t="s">
        <v>264</v>
      </c>
      <c r="B380" s="138"/>
      <c r="C380" s="56">
        <f>SUM(C379:C379)</f>
        <v>200</v>
      </c>
      <c r="D380" s="56">
        <f t="shared" ref="D380:V380" si="55">SUM(D379:D379)</f>
        <v>7</v>
      </c>
      <c r="E380" s="56"/>
      <c r="F380" s="56">
        <f t="shared" si="55"/>
        <v>0</v>
      </c>
      <c r="G380" s="56">
        <f t="shared" si="55"/>
        <v>0</v>
      </c>
      <c r="H380" s="56"/>
      <c r="I380" s="56">
        <f t="shared" si="55"/>
        <v>0</v>
      </c>
      <c r="J380" s="56">
        <f t="shared" si="55"/>
        <v>0</v>
      </c>
      <c r="K380" s="56"/>
      <c r="L380" s="56">
        <f t="shared" si="55"/>
        <v>0</v>
      </c>
      <c r="M380" s="56">
        <f t="shared" si="55"/>
        <v>0</v>
      </c>
      <c r="N380" s="56"/>
      <c r="O380" s="56">
        <f t="shared" si="55"/>
        <v>0</v>
      </c>
      <c r="P380" s="56">
        <f t="shared" si="55"/>
        <v>0</v>
      </c>
      <c r="Q380" s="56"/>
      <c r="R380" s="56">
        <f t="shared" si="55"/>
        <v>0</v>
      </c>
      <c r="S380" s="56">
        <f t="shared" si="55"/>
        <v>0</v>
      </c>
      <c r="T380" s="56"/>
      <c r="U380" s="56">
        <f t="shared" si="55"/>
        <v>7</v>
      </c>
      <c r="V380" s="56">
        <f t="shared" si="55"/>
        <v>200</v>
      </c>
    </row>
    <row r="381" spans="1:22" x14ac:dyDescent="0.2">
      <c r="A381" s="101" t="s">
        <v>124</v>
      </c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5"/>
    </row>
    <row r="382" spans="1:22" x14ac:dyDescent="0.2">
      <c r="A382" s="99" t="s">
        <v>125</v>
      </c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7"/>
    </row>
    <row r="383" spans="1:22" ht="15.75" x14ac:dyDescent="0.2">
      <c r="A383" s="20"/>
      <c r="B383" s="53"/>
      <c r="C383" s="24"/>
      <c r="D383" s="22"/>
      <c r="E383" s="58"/>
      <c r="F383" s="71"/>
      <c r="G383" s="24"/>
      <c r="H383" s="23"/>
      <c r="I383" s="22"/>
      <c r="J383" s="24"/>
      <c r="K383" s="23"/>
      <c r="L383" s="22"/>
      <c r="M383" s="24"/>
      <c r="N383" s="23"/>
      <c r="O383" s="22"/>
      <c r="P383" s="24"/>
      <c r="Q383" s="23"/>
      <c r="R383" s="22"/>
      <c r="S383" s="24"/>
      <c r="T383" s="23"/>
      <c r="U383" s="22"/>
      <c r="V383" s="24"/>
    </row>
    <row r="384" spans="1:22" x14ac:dyDescent="0.2">
      <c r="A384" s="190" t="s">
        <v>126</v>
      </c>
      <c r="B384" s="191"/>
      <c r="C384" s="63">
        <f>SUM(C383:C383)</f>
        <v>0</v>
      </c>
      <c r="D384" s="63">
        <f t="shared" ref="D384:V384" si="56">SUM(D383:D383)</f>
        <v>0</v>
      </c>
      <c r="E384" s="63"/>
      <c r="F384" s="63">
        <f t="shared" si="56"/>
        <v>0</v>
      </c>
      <c r="G384" s="63">
        <f t="shared" si="56"/>
        <v>0</v>
      </c>
      <c r="H384" s="63"/>
      <c r="I384" s="63">
        <f t="shared" si="56"/>
        <v>0</v>
      </c>
      <c r="J384" s="63">
        <f t="shared" si="56"/>
        <v>0</v>
      </c>
      <c r="K384" s="63"/>
      <c r="L384" s="63">
        <f t="shared" si="56"/>
        <v>0</v>
      </c>
      <c r="M384" s="63">
        <f t="shared" si="56"/>
        <v>0</v>
      </c>
      <c r="N384" s="63"/>
      <c r="O384" s="63">
        <f t="shared" si="56"/>
        <v>0</v>
      </c>
      <c r="P384" s="63">
        <f t="shared" si="56"/>
        <v>0</v>
      </c>
      <c r="Q384" s="63"/>
      <c r="R384" s="63">
        <f t="shared" si="56"/>
        <v>0</v>
      </c>
      <c r="S384" s="63">
        <f t="shared" si="56"/>
        <v>0</v>
      </c>
      <c r="T384" s="63"/>
      <c r="U384" s="63">
        <f t="shared" si="56"/>
        <v>0</v>
      </c>
      <c r="V384" s="63">
        <f t="shared" si="56"/>
        <v>0</v>
      </c>
    </row>
    <row r="385" spans="1:23" x14ac:dyDescent="0.2">
      <c r="A385" s="102" t="s">
        <v>127</v>
      </c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6"/>
    </row>
    <row r="386" spans="1:23" ht="15.75" x14ac:dyDescent="0.2">
      <c r="A386" s="20"/>
      <c r="B386" s="53"/>
      <c r="C386" s="24"/>
      <c r="D386" s="71"/>
      <c r="E386" s="23"/>
      <c r="F386" s="71"/>
      <c r="G386" s="24"/>
      <c r="H386" s="23"/>
      <c r="I386" s="22"/>
      <c r="J386" s="24"/>
      <c r="K386" s="23"/>
      <c r="L386" s="22"/>
      <c r="M386" s="24"/>
      <c r="N386" s="23"/>
      <c r="O386" s="22"/>
      <c r="P386" s="24"/>
      <c r="Q386" s="23"/>
      <c r="R386" s="22"/>
      <c r="S386" s="24"/>
      <c r="T386" s="23"/>
      <c r="U386" s="22"/>
      <c r="V386" s="24"/>
    </row>
    <row r="387" spans="1:23" x14ac:dyDescent="0.2">
      <c r="A387" s="159" t="s">
        <v>128</v>
      </c>
      <c r="B387" s="160"/>
      <c r="C387" s="63">
        <f>C386</f>
        <v>0</v>
      </c>
      <c r="D387" s="63">
        <f t="shared" ref="D387:V387" si="57">D386</f>
        <v>0</v>
      </c>
      <c r="E387" s="63"/>
      <c r="F387" s="63">
        <f t="shared" si="57"/>
        <v>0</v>
      </c>
      <c r="G387" s="63">
        <f t="shared" si="57"/>
        <v>0</v>
      </c>
      <c r="H387" s="63"/>
      <c r="I387" s="63">
        <f t="shared" si="57"/>
        <v>0</v>
      </c>
      <c r="J387" s="63">
        <f t="shared" si="57"/>
        <v>0</v>
      </c>
      <c r="K387" s="63"/>
      <c r="L387" s="63">
        <f t="shared" si="57"/>
        <v>0</v>
      </c>
      <c r="M387" s="63">
        <f t="shared" si="57"/>
        <v>0</v>
      </c>
      <c r="N387" s="63"/>
      <c r="O387" s="63">
        <f t="shared" si="57"/>
        <v>0</v>
      </c>
      <c r="P387" s="63">
        <f t="shared" si="57"/>
        <v>0</v>
      </c>
      <c r="Q387" s="63"/>
      <c r="R387" s="63">
        <f t="shared" si="57"/>
        <v>0</v>
      </c>
      <c r="S387" s="63">
        <f t="shared" si="57"/>
        <v>0</v>
      </c>
      <c r="T387" s="63"/>
      <c r="U387" s="63">
        <f t="shared" si="57"/>
        <v>0</v>
      </c>
      <c r="V387" s="63">
        <f t="shared" si="57"/>
        <v>0</v>
      </c>
    </row>
    <row r="388" spans="1:23" x14ac:dyDescent="0.2">
      <c r="A388" s="193" t="s">
        <v>88</v>
      </c>
      <c r="B388" s="194"/>
      <c r="C388" s="64">
        <f>SUM(C356,C359,C366,C374,C377,C380,C384,C387)</f>
        <v>570</v>
      </c>
      <c r="D388" s="64">
        <f t="shared" ref="D388:V388" si="58">SUM(D356,D359,D366,D374,D377,D380,D384,D387)</f>
        <v>30</v>
      </c>
      <c r="E388" s="64"/>
      <c r="F388" s="64">
        <f t="shared" si="58"/>
        <v>4</v>
      </c>
      <c r="G388" s="64">
        <f t="shared" si="58"/>
        <v>80</v>
      </c>
      <c r="H388" s="64"/>
      <c r="I388" s="64">
        <f t="shared" si="58"/>
        <v>0</v>
      </c>
      <c r="J388" s="64">
        <f t="shared" si="58"/>
        <v>0</v>
      </c>
      <c r="K388" s="64"/>
      <c r="L388" s="64">
        <f t="shared" si="58"/>
        <v>0</v>
      </c>
      <c r="M388" s="64">
        <f t="shared" si="58"/>
        <v>0</v>
      </c>
      <c r="N388" s="64"/>
      <c r="O388" s="64">
        <f t="shared" si="58"/>
        <v>2</v>
      </c>
      <c r="P388" s="64">
        <f t="shared" si="58"/>
        <v>40</v>
      </c>
      <c r="Q388" s="64"/>
      <c r="R388" s="64">
        <f t="shared" si="58"/>
        <v>17</v>
      </c>
      <c r="S388" s="64">
        <f t="shared" si="58"/>
        <v>250</v>
      </c>
      <c r="T388" s="64"/>
      <c r="U388" s="64">
        <f t="shared" si="58"/>
        <v>7</v>
      </c>
      <c r="V388" s="64">
        <f t="shared" si="58"/>
        <v>200</v>
      </c>
    </row>
    <row r="389" spans="1:23" ht="27" customHeight="1" x14ac:dyDescent="0.2">
      <c r="A389" s="205" t="s">
        <v>209</v>
      </c>
      <c r="B389" s="205"/>
      <c r="C389" s="205"/>
      <c r="D389" s="205"/>
      <c r="E389" s="205"/>
      <c r="F389" s="205"/>
      <c r="G389" s="205"/>
      <c r="H389" s="205"/>
      <c r="I389" s="205"/>
      <c r="J389" s="205"/>
      <c r="K389" s="205"/>
      <c r="L389" s="205"/>
      <c r="M389" s="205"/>
      <c r="N389" s="205"/>
      <c r="O389" s="205"/>
      <c r="P389" s="205"/>
      <c r="Q389" s="205"/>
      <c r="R389" s="205"/>
      <c r="S389" s="205"/>
      <c r="T389" s="205"/>
      <c r="U389" s="205"/>
      <c r="V389" s="205"/>
      <c r="W389" s="205"/>
    </row>
    <row r="390" spans="1:23" x14ac:dyDescent="0.2">
      <c r="A390" s="206" t="s">
        <v>210</v>
      </c>
      <c r="B390" s="206"/>
      <c r="C390" s="206"/>
      <c r="D390" s="206"/>
      <c r="E390" s="206"/>
      <c r="F390" s="206"/>
      <c r="G390" s="206"/>
      <c r="H390" s="206"/>
      <c r="I390" s="206"/>
      <c r="J390" s="206"/>
      <c r="K390" s="206"/>
      <c r="L390" s="206"/>
      <c r="M390" s="206"/>
      <c r="N390" s="206"/>
      <c r="O390" s="206"/>
      <c r="P390" s="206"/>
      <c r="Q390" s="206"/>
      <c r="R390" s="206"/>
      <c r="S390" s="206"/>
      <c r="T390" s="206"/>
      <c r="U390" s="206"/>
      <c r="V390" s="206"/>
      <c r="W390" s="206"/>
    </row>
    <row r="391" spans="1:23" x14ac:dyDescent="0.2">
      <c r="A391" s="37"/>
      <c r="B391" s="37"/>
      <c r="C391" s="29"/>
      <c r="D391" s="29"/>
      <c r="E391" s="29"/>
      <c r="F391" s="29"/>
      <c r="G391" s="29"/>
      <c r="H391" s="29"/>
      <c r="I391" s="29"/>
    </row>
    <row r="392" spans="1:23" x14ac:dyDescent="0.2">
      <c r="A392" s="37"/>
      <c r="B392" s="66" t="s">
        <v>14</v>
      </c>
      <c r="E392" s="29"/>
      <c r="F392" s="29"/>
      <c r="G392" s="37"/>
      <c r="H392" s="37"/>
      <c r="I392" s="37"/>
      <c r="J392" s="37"/>
      <c r="K392" s="37"/>
      <c r="L392" s="37"/>
      <c r="M392" s="37"/>
      <c r="N392" s="29"/>
      <c r="O392" s="29"/>
      <c r="P392" s="29"/>
      <c r="Q392" s="29"/>
      <c r="R392" s="29"/>
      <c r="S392" s="29"/>
      <c r="T392" s="29"/>
      <c r="U392" s="29"/>
      <c r="V392" s="29"/>
    </row>
    <row r="393" spans="1:23" x14ac:dyDescent="0.2">
      <c r="A393" s="37"/>
      <c r="B393" s="5" t="s">
        <v>25</v>
      </c>
      <c r="C393" s="28">
        <v>0</v>
      </c>
      <c r="E393" s="29"/>
      <c r="F393" s="29"/>
      <c r="G393" s="4"/>
      <c r="H393" s="4"/>
      <c r="I393" s="4"/>
      <c r="J393" s="4"/>
      <c r="K393" s="4"/>
      <c r="L393" s="4"/>
      <c r="M393" s="4"/>
      <c r="N393" s="29"/>
      <c r="O393" s="29"/>
      <c r="P393" s="29"/>
      <c r="Q393" s="29"/>
      <c r="R393" s="29"/>
      <c r="S393" s="29"/>
      <c r="T393" s="29"/>
      <c r="U393" s="29"/>
      <c r="V393" s="29"/>
    </row>
    <row r="394" spans="1:23" x14ac:dyDescent="0.2">
      <c r="A394" s="37"/>
      <c r="B394" s="67" t="s">
        <v>26</v>
      </c>
      <c r="C394" s="28">
        <f>SUM(G388,J388,M388)</f>
        <v>80</v>
      </c>
      <c r="E394" s="29"/>
      <c r="F394" s="29"/>
      <c r="G394" s="4"/>
      <c r="H394" s="4"/>
      <c r="I394" s="4"/>
      <c r="J394" s="4"/>
      <c r="K394" s="4"/>
      <c r="L394" s="4"/>
      <c r="M394" s="4"/>
      <c r="N394" s="29"/>
      <c r="O394" s="29"/>
      <c r="P394" s="29"/>
      <c r="Q394" s="29"/>
      <c r="R394" s="29"/>
      <c r="S394" s="29"/>
      <c r="T394" s="29"/>
      <c r="U394" s="29"/>
      <c r="V394" s="29"/>
    </row>
    <row r="395" spans="1:23" x14ac:dyDescent="0.2">
      <c r="A395" s="37"/>
      <c r="B395" s="67" t="s">
        <v>3</v>
      </c>
      <c r="C395" s="28">
        <f>SUM(F388,I388,L388)</f>
        <v>4</v>
      </c>
      <c r="E395" s="29"/>
      <c r="F395" s="29"/>
      <c r="G395" s="4"/>
      <c r="H395" s="4"/>
      <c r="I395" s="4"/>
      <c r="J395" s="4"/>
      <c r="K395" s="4"/>
      <c r="L395" s="4"/>
      <c r="M395" s="4"/>
      <c r="N395" s="29"/>
      <c r="O395" s="29"/>
      <c r="P395" s="29"/>
      <c r="Q395" s="29"/>
      <c r="R395" s="29"/>
      <c r="S395" s="29"/>
      <c r="T395" s="29"/>
      <c r="U395" s="29"/>
      <c r="V395" s="29"/>
    </row>
    <row r="396" spans="1:23" x14ac:dyDescent="0.2">
      <c r="A396" s="37"/>
      <c r="B396" s="68"/>
      <c r="C396" s="4"/>
      <c r="E396" s="29"/>
      <c r="F396" s="29"/>
      <c r="G396" s="4"/>
      <c r="H396" s="4"/>
      <c r="I396" s="4"/>
      <c r="J396" s="4"/>
      <c r="K396" s="4"/>
      <c r="L396" s="4"/>
      <c r="M396" s="4"/>
      <c r="N396" s="29"/>
      <c r="O396" s="29"/>
      <c r="P396" s="29"/>
      <c r="Q396" s="29"/>
      <c r="R396" s="29"/>
      <c r="S396" s="29"/>
      <c r="T396" s="29"/>
      <c r="U396" s="29"/>
      <c r="V396" s="29"/>
    </row>
    <row r="397" spans="1:23" x14ac:dyDescent="0.2">
      <c r="A397" s="37"/>
      <c r="B397" s="66" t="s">
        <v>15</v>
      </c>
      <c r="C397" s="4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</row>
    <row r="398" spans="1:23" x14ac:dyDescent="0.2">
      <c r="A398" s="37"/>
      <c r="B398" s="5" t="s">
        <v>25</v>
      </c>
      <c r="C398" s="28">
        <v>4</v>
      </c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</row>
    <row r="399" spans="1:23" x14ac:dyDescent="0.2">
      <c r="B399" s="5" t="s">
        <v>26</v>
      </c>
      <c r="C399" s="28">
        <f>SUM(P388,S388,V388)</f>
        <v>490</v>
      </c>
      <c r="D399" s="29"/>
      <c r="E399" s="29"/>
      <c r="F399" s="29"/>
      <c r="G399" s="29"/>
      <c r="H399" s="29"/>
      <c r="I399" s="29"/>
      <c r="J399" s="29"/>
    </row>
    <row r="400" spans="1:23" x14ac:dyDescent="0.2">
      <c r="A400" s="37"/>
      <c r="B400" s="67" t="s">
        <v>3</v>
      </c>
      <c r="C400" s="28">
        <f>SUM(O388,R388,U388)</f>
        <v>26</v>
      </c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</row>
    <row r="401" spans="1:22" x14ac:dyDescent="0.2">
      <c r="B401" s="38"/>
    </row>
    <row r="402" spans="1:22" x14ac:dyDescent="0.2">
      <c r="B402" s="38"/>
    </row>
    <row r="403" spans="1:22" x14ac:dyDescent="0.2">
      <c r="B403" s="38"/>
    </row>
    <row r="404" spans="1:22" x14ac:dyDescent="0.2">
      <c r="B404" s="38"/>
    </row>
    <row r="405" spans="1:22" x14ac:dyDescent="0.2">
      <c r="B405" s="38"/>
    </row>
    <row r="406" spans="1:22" x14ac:dyDescent="0.2">
      <c r="B406" s="38"/>
    </row>
    <row r="407" spans="1:22" x14ac:dyDescent="0.2">
      <c r="B407" s="38"/>
    </row>
    <row r="408" spans="1:22" x14ac:dyDescent="0.2">
      <c r="B408" s="38"/>
    </row>
    <row r="409" spans="1:22" x14ac:dyDescent="0.2">
      <c r="B409" s="38"/>
    </row>
    <row r="410" spans="1:22" x14ac:dyDescent="0.2">
      <c r="B410" s="38"/>
    </row>
    <row r="411" spans="1:22" x14ac:dyDescent="0.2">
      <c r="A411" s="29" t="s">
        <v>12</v>
      </c>
      <c r="B411" s="189" t="s">
        <v>271</v>
      </c>
      <c r="C411" s="189"/>
      <c r="D411" s="189"/>
      <c r="E411" s="189"/>
      <c r="F411" s="189"/>
      <c r="G411" s="189"/>
      <c r="H411" s="189"/>
      <c r="I411" s="189"/>
      <c r="J411" s="189"/>
      <c r="K411" s="189"/>
      <c r="L411" s="189"/>
      <c r="M411" s="189"/>
      <c r="N411" s="133" t="s">
        <v>186</v>
      </c>
      <c r="O411" s="133"/>
      <c r="P411" s="133"/>
      <c r="Q411" s="133"/>
      <c r="R411" s="133"/>
      <c r="S411" s="133"/>
      <c r="T411" s="133"/>
      <c r="U411" s="133"/>
      <c r="V411" s="133"/>
    </row>
    <row r="412" spans="1:22" x14ac:dyDescent="0.2">
      <c r="A412" s="29" t="s">
        <v>11</v>
      </c>
      <c r="B412" s="44"/>
      <c r="C412" s="44"/>
      <c r="D412" s="44"/>
      <c r="E412" s="44"/>
      <c r="F412" s="44"/>
      <c r="G412" s="44"/>
      <c r="H412" s="44"/>
      <c r="I412" s="44"/>
      <c r="J412" s="44"/>
      <c r="K412" s="44"/>
      <c r="L412" s="44"/>
      <c r="M412" s="44"/>
      <c r="N412" s="132" t="s">
        <v>187</v>
      </c>
      <c r="O412" s="132"/>
      <c r="P412" s="132"/>
      <c r="Q412" s="132"/>
      <c r="R412" s="132"/>
      <c r="S412" s="132"/>
      <c r="T412" s="132"/>
      <c r="U412" s="132"/>
      <c r="V412" s="132"/>
    </row>
    <row r="413" spans="1:22" x14ac:dyDescent="0.2">
      <c r="A413" s="29" t="s">
        <v>263</v>
      </c>
      <c r="B413" s="189" t="s">
        <v>90</v>
      </c>
      <c r="C413" s="189"/>
      <c r="D413" s="189"/>
      <c r="E413" s="189"/>
      <c r="F413" s="189"/>
      <c r="G413" s="189"/>
      <c r="H413" s="189"/>
      <c r="I413" s="189"/>
      <c r="J413" s="189"/>
      <c r="K413" s="189"/>
      <c r="L413" s="189"/>
      <c r="M413" s="189"/>
      <c r="N413" s="43"/>
      <c r="O413" s="43"/>
      <c r="P413" s="43"/>
      <c r="Q413" s="43"/>
      <c r="R413" s="43"/>
      <c r="S413" s="43"/>
      <c r="T413" s="43"/>
      <c r="U413" s="43"/>
      <c r="V413" s="43"/>
    </row>
    <row r="414" spans="1:22" x14ac:dyDescent="0.2">
      <c r="A414" s="29"/>
      <c r="B414" s="189" t="s">
        <v>258</v>
      </c>
      <c r="C414" s="189"/>
      <c r="D414" s="189"/>
      <c r="E414" s="189"/>
      <c r="F414" s="189"/>
      <c r="G414" s="189"/>
      <c r="H414" s="189"/>
      <c r="I414" s="189"/>
      <c r="J414" s="189"/>
      <c r="K414" s="189"/>
      <c r="L414" s="189"/>
      <c r="M414" s="189"/>
      <c r="N414" s="43"/>
      <c r="O414" s="43"/>
      <c r="P414" s="43"/>
      <c r="Q414" s="43"/>
      <c r="R414" s="43"/>
      <c r="S414" s="43"/>
      <c r="T414" s="43"/>
      <c r="U414" s="43"/>
      <c r="V414" s="43"/>
    </row>
    <row r="415" spans="1:22" x14ac:dyDescent="0.2">
      <c r="A415" s="29"/>
      <c r="B415" s="44"/>
      <c r="C415" s="44"/>
      <c r="D415" s="44"/>
      <c r="E415" s="44"/>
      <c r="F415" s="44"/>
      <c r="G415" s="44"/>
      <c r="H415" s="44"/>
      <c r="I415" s="44"/>
      <c r="J415" s="44"/>
      <c r="K415" s="44"/>
      <c r="L415" s="44"/>
      <c r="M415" s="44"/>
      <c r="N415" s="43"/>
      <c r="O415" s="43"/>
      <c r="P415" s="43"/>
      <c r="Q415" s="43"/>
      <c r="R415" s="43"/>
      <c r="S415" s="43"/>
      <c r="T415" s="43"/>
      <c r="U415" s="43"/>
      <c r="V415" s="43"/>
    </row>
    <row r="416" spans="1:22" ht="13.5" customHeight="1" x14ac:dyDescent="0.2">
      <c r="A416" s="134" t="s">
        <v>1</v>
      </c>
      <c r="B416" s="134" t="s">
        <v>2</v>
      </c>
      <c r="C416" s="199" t="s">
        <v>19</v>
      </c>
      <c r="D416" s="200"/>
      <c r="E416" s="200"/>
      <c r="F416" s="199" t="s">
        <v>91</v>
      </c>
      <c r="G416" s="200"/>
      <c r="H416" s="200"/>
      <c r="I416" s="200"/>
      <c r="J416" s="200"/>
      <c r="K416" s="200"/>
      <c r="L416" s="200"/>
      <c r="M416" s="200"/>
      <c r="N416" s="200"/>
      <c r="O416" s="200"/>
      <c r="P416" s="200"/>
      <c r="Q416" s="200"/>
      <c r="R416" s="200"/>
      <c r="S416" s="200"/>
      <c r="T416" s="200"/>
      <c r="U416" s="200"/>
      <c r="V416" s="219"/>
    </row>
    <row r="417" spans="1:22" ht="23.85" customHeight="1" x14ac:dyDescent="0.2">
      <c r="A417" s="135"/>
      <c r="B417" s="135"/>
      <c r="C417" s="208" t="s">
        <v>16</v>
      </c>
      <c r="D417" s="207" t="s">
        <v>3</v>
      </c>
      <c r="E417" s="217" t="s">
        <v>4</v>
      </c>
      <c r="F417" s="184" t="s">
        <v>14</v>
      </c>
      <c r="G417" s="175"/>
      <c r="H417" s="175"/>
      <c r="I417" s="175"/>
      <c r="J417" s="175"/>
      <c r="K417" s="175"/>
      <c r="L417" s="175"/>
      <c r="M417" s="175"/>
      <c r="N417" s="176"/>
      <c r="O417" s="184" t="s">
        <v>15</v>
      </c>
      <c r="P417" s="175"/>
      <c r="Q417" s="175"/>
      <c r="R417" s="175"/>
      <c r="S417" s="175"/>
      <c r="T417" s="175"/>
      <c r="U417" s="175"/>
      <c r="V417" s="176"/>
    </row>
    <row r="418" spans="1:22" ht="30" customHeight="1" x14ac:dyDescent="0.2">
      <c r="A418" s="135"/>
      <c r="B418" s="135"/>
      <c r="C418" s="208"/>
      <c r="D418" s="207"/>
      <c r="E418" s="217"/>
      <c r="F418" s="186" t="s">
        <v>106</v>
      </c>
      <c r="G418" s="187"/>
      <c r="H418" s="188"/>
      <c r="I418" s="181" t="s">
        <v>6</v>
      </c>
      <c r="J418" s="182"/>
      <c r="K418" s="182"/>
      <c r="L418" s="185" t="s">
        <v>7</v>
      </c>
      <c r="M418" s="185"/>
      <c r="N418" s="185"/>
      <c r="O418" s="181" t="s">
        <v>6</v>
      </c>
      <c r="P418" s="182"/>
      <c r="Q418" s="183"/>
      <c r="R418" s="181" t="s">
        <v>17</v>
      </c>
      <c r="S418" s="182"/>
      <c r="T418" s="183"/>
      <c r="U418" s="181" t="s">
        <v>10</v>
      </c>
      <c r="V418" s="183"/>
    </row>
    <row r="419" spans="1:22" ht="93" customHeight="1" x14ac:dyDescent="0.2">
      <c r="A419" s="136"/>
      <c r="B419" s="136"/>
      <c r="C419" s="208"/>
      <c r="D419" s="207"/>
      <c r="E419" s="217"/>
      <c r="F419" s="50" t="s">
        <v>3</v>
      </c>
      <c r="G419" s="48" t="s">
        <v>8</v>
      </c>
      <c r="H419" s="49" t="s">
        <v>18</v>
      </c>
      <c r="I419" s="50" t="s">
        <v>3</v>
      </c>
      <c r="J419" s="48" t="s">
        <v>8</v>
      </c>
      <c r="K419" s="49" t="s">
        <v>18</v>
      </c>
      <c r="L419" s="50" t="s">
        <v>3</v>
      </c>
      <c r="M419" s="48" t="s">
        <v>8</v>
      </c>
      <c r="N419" s="49" t="s">
        <v>18</v>
      </c>
      <c r="O419" s="50" t="s">
        <v>3</v>
      </c>
      <c r="P419" s="48" t="s">
        <v>8</v>
      </c>
      <c r="Q419" s="49" t="s">
        <v>18</v>
      </c>
      <c r="R419" s="69" t="s">
        <v>3</v>
      </c>
      <c r="S419" s="51" t="s">
        <v>8</v>
      </c>
      <c r="T419" s="70" t="s">
        <v>18</v>
      </c>
      <c r="U419" s="50" t="s">
        <v>3</v>
      </c>
      <c r="V419" s="48" t="s">
        <v>8</v>
      </c>
    </row>
    <row r="420" spans="1:22" x14ac:dyDescent="0.2">
      <c r="A420" s="102" t="s">
        <v>113</v>
      </c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</row>
    <row r="421" spans="1:22" x14ac:dyDescent="0.2">
      <c r="A421" s="6"/>
      <c r="B421" s="57"/>
      <c r="C421" s="24"/>
      <c r="D421" s="22"/>
      <c r="E421" s="23"/>
      <c r="F421" s="71"/>
      <c r="G421" s="24"/>
      <c r="H421" s="23"/>
      <c r="I421" s="22"/>
      <c r="J421" s="24"/>
      <c r="K421" s="23"/>
      <c r="L421" s="22"/>
      <c r="M421" s="24"/>
      <c r="N421" s="23"/>
      <c r="O421" s="22"/>
      <c r="P421" s="24"/>
      <c r="Q421" s="23"/>
      <c r="R421" s="22"/>
      <c r="S421" s="24"/>
      <c r="T421" s="23"/>
      <c r="U421" s="22"/>
      <c r="V421" s="24"/>
    </row>
    <row r="422" spans="1:22" x14ac:dyDescent="0.2">
      <c r="A422" s="137" t="s">
        <v>114</v>
      </c>
      <c r="B422" s="138"/>
      <c r="C422" s="56">
        <f>SUM(C421:C421)</f>
        <v>0</v>
      </c>
      <c r="D422" s="56">
        <f>SUM(D421:D421)</f>
        <v>0</v>
      </c>
      <c r="E422" s="56"/>
      <c r="F422" s="56">
        <f>SUM(F421:F421)</f>
        <v>0</v>
      </c>
      <c r="G422" s="56">
        <f>SUM(G421:G421)</f>
        <v>0</v>
      </c>
      <c r="H422" s="56"/>
      <c r="I422" s="56"/>
      <c r="J422" s="56">
        <f>SUM(J421:J421)</f>
        <v>0</v>
      </c>
      <c r="K422" s="56"/>
      <c r="L422" s="56"/>
      <c r="M422" s="56">
        <f>SUM(M421:M421)</f>
        <v>0</v>
      </c>
      <c r="N422" s="56"/>
      <c r="O422" s="56"/>
      <c r="P422" s="56"/>
      <c r="Q422" s="56"/>
      <c r="R422" s="56">
        <f>SUM(R421:R421)</f>
        <v>0</v>
      </c>
      <c r="S422" s="56"/>
      <c r="T422" s="56">
        <f>SUM(T421:T421)</f>
        <v>0</v>
      </c>
      <c r="U422" s="56">
        <f>SUM(U421:U421)</f>
        <v>0</v>
      </c>
      <c r="V422" s="56">
        <f>SUM(V421:V421)</f>
        <v>0</v>
      </c>
    </row>
    <row r="423" spans="1:22" x14ac:dyDescent="0.2">
      <c r="A423" s="99" t="s">
        <v>115</v>
      </c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7"/>
    </row>
    <row r="424" spans="1:22" ht="15.75" x14ac:dyDescent="0.2">
      <c r="A424" s="121"/>
      <c r="B424" s="122"/>
      <c r="C424" s="24"/>
      <c r="D424" s="22"/>
      <c r="E424" s="23"/>
      <c r="F424" s="71"/>
      <c r="G424" s="24"/>
      <c r="H424" s="23"/>
      <c r="I424" s="22"/>
      <c r="J424" s="24"/>
      <c r="K424" s="23"/>
      <c r="L424" s="22"/>
      <c r="M424" s="24"/>
      <c r="N424" s="23"/>
      <c r="O424" s="22"/>
      <c r="P424" s="24"/>
      <c r="Q424" s="23"/>
      <c r="R424" s="22"/>
      <c r="S424" s="24"/>
      <c r="T424" s="23"/>
      <c r="U424" s="22"/>
      <c r="V424" s="24"/>
    </row>
    <row r="425" spans="1:22" x14ac:dyDescent="0.2">
      <c r="A425" s="137" t="s">
        <v>116</v>
      </c>
      <c r="B425" s="138"/>
      <c r="C425" s="56">
        <f>SUM(C424)</f>
        <v>0</v>
      </c>
      <c r="D425" s="56">
        <f t="shared" ref="D425:V425" si="59">SUM(D424)</f>
        <v>0</v>
      </c>
      <c r="E425" s="56"/>
      <c r="F425" s="56">
        <f t="shared" si="59"/>
        <v>0</v>
      </c>
      <c r="G425" s="56">
        <f t="shared" si="59"/>
        <v>0</v>
      </c>
      <c r="H425" s="56"/>
      <c r="I425" s="56">
        <f t="shared" si="59"/>
        <v>0</v>
      </c>
      <c r="J425" s="56">
        <f t="shared" si="59"/>
        <v>0</v>
      </c>
      <c r="K425" s="56"/>
      <c r="L425" s="56">
        <f t="shared" si="59"/>
        <v>0</v>
      </c>
      <c r="M425" s="56">
        <f t="shared" si="59"/>
        <v>0</v>
      </c>
      <c r="N425" s="56"/>
      <c r="O425" s="56">
        <f t="shared" si="59"/>
        <v>0</v>
      </c>
      <c r="P425" s="56">
        <f t="shared" si="59"/>
        <v>0</v>
      </c>
      <c r="Q425" s="56"/>
      <c r="R425" s="56">
        <f t="shared" si="59"/>
        <v>0</v>
      </c>
      <c r="S425" s="56">
        <f t="shared" si="59"/>
        <v>0</v>
      </c>
      <c r="T425" s="56"/>
      <c r="U425" s="56">
        <f t="shared" si="59"/>
        <v>0</v>
      </c>
      <c r="V425" s="56">
        <f t="shared" si="59"/>
        <v>0</v>
      </c>
    </row>
    <row r="426" spans="1:22" ht="17.25" customHeight="1" x14ac:dyDescent="0.2">
      <c r="A426" s="99" t="s">
        <v>117</v>
      </c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7"/>
    </row>
    <row r="427" spans="1:22" ht="17.25" customHeight="1" x14ac:dyDescent="0.2">
      <c r="A427" s="6"/>
      <c r="B427" s="57"/>
      <c r="C427" s="24"/>
      <c r="D427" s="22"/>
      <c r="E427" s="23"/>
      <c r="F427" s="71"/>
      <c r="G427" s="24"/>
      <c r="H427" s="23"/>
      <c r="I427" s="22"/>
      <c r="J427" s="24"/>
      <c r="K427" s="23"/>
      <c r="L427" s="22"/>
      <c r="M427" s="24"/>
      <c r="N427" s="23"/>
      <c r="O427" s="22"/>
      <c r="P427" s="24"/>
      <c r="Q427" s="23"/>
      <c r="R427" s="22"/>
      <c r="S427" s="24"/>
      <c r="T427" s="23"/>
      <c r="U427" s="22"/>
      <c r="V427" s="24"/>
    </row>
    <row r="428" spans="1:22" x14ac:dyDescent="0.2">
      <c r="A428" s="137" t="s">
        <v>118</v>
      </c>
      <c r="B428" s="138"/>
      <c r="C428" s="56">
        <f>SUM(C427:C427)</f>
        <v>0</v>
      </c>
      <c r="D428" s="56">
        <f t="shared" ref="D428:V428" si="60">SUM(D427:D427)</f>
        <v>0</v>
      </c>
      <c r="E428" s="56"/>
      <c r="F428" s="56">
        <f t="shared" si="60"/>
        <v>0</v>
      </c>
      <c r="G428" s="56">
        <f t="shared" si="60"/>
        <v>0</v>
      </c>
      <c r="H428" s="56"/>
      <c r="I428" s="56">
        <f t="shared" si="60"/>
        <v>0</v>
      </c>
      <c r="J428" s="56">
        <f t="shared" si="60"/>
        <v>0</v>
      </c>
      <c r="K428" s="56"/>
      <c r="L428" s="56">
        <f t="shared" si="60"/>
        <v>0</v>
      </c>
      <c r="M428" s="56">
        <f t="shared" si="60"/>
        <v>0</v>
      </c>
      <c r="N428" s="56"/>
      <c r="O428" s="56">
        <f t="shared" si="60"/>
        <v>0</v>
      </c>
      <c r="P428" s="56">
        <f t="shared" si="60"/>
        <v>0</v>
      </c>
      <c r="Q428" s="56"/>
      <c r="R428" s="56">
        <f t="shared" si="60"/>
        <v>0</v>
      </c>
      <c r="S428" s="56">
        <f t="shared" si="60"/>
        <v>0</v>
      </c>
      <c r="T428" s="56"/>
      <c r="U428" s="56">
        <f t="shared" si="60"/>
        <v>0</v>
      </c>
      <c r="V428" s="56">
        <f t="shared" si="60"/>
        <v>0</v>
      </c>
    </row>
    <row r="429" spans="1:22" x14ac:dyDescent="0.2">
      <c r="A429" s="99" t="s">
        <v>119</v>
      </c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7"/>
    </row>
    <row r="430" spans="1:22" ht="31.5" x14ac:dyDescent="0.2">
      <c r="A430" s="20" t="s">
        <v>203</v>
      </c>
      <c r="B430" s="53" t="s">
        <v>188</v>
      </c>
      <c r="C430" s="24">
        <f>SUM(G430,J430,M430,P430,S430,V430)</f>
        <v>75</v>
      </c>
      <c r="D430" s="22">
        <f>SUM(F430,I430,L430,O430,R430,U430)</f>
        <v>5</v>
      </c>
      <c r="E430" s="58" t="s">
        <v>42</v>
      </c>
      <c r="F430" s="71">
        <v>1</v>
      </c>
      <c r="G430" s="24">
        <v>25</v>
      </c>
      <c r="H430" s="23">
        <v>300</v>
      </c>
      <c r="I430" s="22"/>
      <c r="J430" s="24"/>
      <c r="K430" s="23"/>
      <c r="L430" s="22"/>
      <c r="M430" s="24"/>
      <c r="N430" s="23"/>
      <c r="O430" s="22"/>
      <c r="P430" s="24"/>
      <c r="Q430" s="23"/>
      <c r="R430" s="22">
        <v>4</v>
      </c>
      <c r="S430" s="24">
        <v>50</v>
      </c>
      <c r="T430" s="23">
        <v>5</v>
      </c>
      <c r="U430" s="22"/>
      <c r="V430" s="24"/>
    </row>
    <row r="431" spans="1:22" ht="23.85" customHeight="1" x14ac:dyDescent="0.2">
      <c r="A431" s="209" t="s">
        <v>204</v>
      </c>
      <c r="B431" s="220" t="s">
        <v>218</v>
      </c>
      <c r="C431" s="202">
        <f>SUM(G431,G432,J431,J432,M431,M432,P431,P432,S431,S432,V431,V432)</f>
        <v>65</v>
      </c>
      <c r="D431" s="211">
        <f>SUM(F431,F432,I431,I432,L431,L432,O431,O432,R431,R432,U431,U432)</f>
        <v>4</v>
      </c>
      <c r="E431" s="141" t="s">
        <v>38</v>
      </c>
      <c r="F431" s="269">
        <v>1</v>
      </c>
      <c r="G431" s="202">
        <v>20</v>
      </c>
      <c r="H431" s="141">
        <v>300</v>
      </c>
      <c r="I431" s="211"/>
      <c r="J431" s="202"/>
      <c r="K431" s="141"/>
      <c r="L431" s="211"/>
      <c r="M431" s="202"/>
      <c r="N431" s="141"/>
      <c r="O431" s="211"/>
      <c r="P431" s="202"/>
      <c r="Q431" s="141"/>
      <c r="R431" s="211">
        <v>3</v>
      </c>
      <c r="S431" s="202">
        <v>45</v>
      </c>
      <c r="T431" s="141">
        <v>5</v>
      </c>
      <c r="U431" s="211"/>
      <c r="V431" s="202"/>
    </row>
    <row r="432" spans="1:22" x14ac:dyDescent="0.2">
      <c r="A432" s="210"/>
      <c r="B432" s="222"/>
      <c r="C432" s="204"/>
      <c r="D432" s="212"/>
      <c r="E432" s="143"/>
      <c r="F432" s="270"/>
      <c r="G432" s="204"/>
      <c r="H432" s="143"/>
      <c r="I432" s="212"/>
      <c r="J432" s="204"/>
      <c r="K432" s="143"/>
      <c r="L432" s="212"/>
      <c r="M432" s="204"/>
      <c r="N432" s="143"/>
      <c r="O432" s="212"/>
      <c r="P432" s="204"/>
      <c r="Q432" s="143"/>
      <c r="R432" s="212"/>
      <c r="S432" s="204"/>
      <c r="T432" s="143"/>
      <c r="U432" s="212"/>
      <c r="V432" s="204"/>
    </row>
    <row r="433" spans="1:22" ht="31.5" x14ac:dyDescent="0.2">
      <c r="A433" s="20" t="s">
        <v>205</v>
      </c>
      <c r="B433" s="53" t="s">
        <v>218</v>
      </c>
      <c r="C433" s="24">
        <f>SUM(G433,J433,M433,P433,S433,V433)</f>
        <v>45</v>
      </c>
      <c r="D433" s="22">
        <f>SUM(F433,I433,L433,O433,R433,U433)</f>
        <v>3</v>
      </c>
      <c r="E433" s="58" t="s">
        <v>39</v>
      </c>
      <c r="F433" s="71">
        <v>1</v>
      </c>
      <c r="G433" s="24">
        <v>15</v>
      </c>
      <c r="H433" s="23">
        <v>300</v>
      </c>
      <c r="I433" s="22"/>
      <c r="J433" s="24"/>
      <c r="K433" s="23"/>
      <c r="L433" s="22"/>
      <c r="M433" s="24"/>
      <c r="N433" s="23"/>
      <c r="O433" s="22"/>
      <c r="P433" s="24"/>
      <c r="Q433" s="23"/>
      <c r="R433" s="22">
        <v>2</v>
      </c>
      <c r="S433" s="24">
        <v>30</v>
      </c>
      <c r="T433" s="23">
        <v>5</v>
      </c>
      <c r="U433" s="22"/>
      <c r="V433" s="24"/>
    </row>
    <row r="434" spans="1:22" ht="31.5" x14ac:dyDescent="0.2">
      <c r="A434" s="20" t="s">
        <v>206</v>
      </c>
      <c r="B434" s="53" t="s">
        <v>33</v>
      </c>
      <c r="C434" s="24">
        <f t="shared" ref="C434:C438" si="61">SUM(G434,J434,M434,P434,S434,V434)</f>
        <v>45</v>
      </c>
      <c r="D434" s="22">
        <f t="shared" ref="D434:D438" si="62">SUM(F434,I434,L434,O434,R434,U434)</f>
        <v>3</v>
      </c>
      <c r="E434" s="58" t="s">
        <v>39</v>
      </c>
      <c r="F434" s="71">
        <v>1</v>
      </c>
      <c r="G434" s="24">
        <v>15</v>
      </c>
      <c r="H434" s="23">
        <v>300</v>
      </c>
      <c r="I434" s="22"/>
      <c r="J434" s="24"/>
      <c r="K434" s="23"/>
      <c r="L434" s="22"/>
      <c r="M434" s="24"/>
      <c r="N434" s="23"/>
      <c r="O434" s="22"/>
      <c r="P434" s="24"/>
      <c r="Q434" s="23"/>
      <c r="R434" s="22">
        <v>2</v>
      </c>
      <c r="S434" s="24">
        <v>30</v>
      </c>
      <c r="T434" s="23">
        <v>5</v>
      </c>
      <c r="U434" s="22"/>
      <c r="V434" s="24"/>
    </row>
    <row r="435" spans="1:22" ht="31.5" x14ac:dyDescent="0.2">
      <c r="A435" s="20" t="s">
        <v>207</v>
      </c>
      <c r="B435" s="53" t="s">
        <v>188</v>
      </c>
      <c r="C435" s="24">
        <f t="shared" si="61"/>
        <v>45</v>
      </c>
      <c r="D435" s="22">
        <f t="shared" si="62"/>
        <v>3</v>
      </c>
      <c r="E435" s="58" t="s">
        <v>39</v>
      </c>
      <c r="F435" s="71">
        <v>1</v>
      </c>
      <c r="G435" s="24">
        <v>15</v>
      </c>
      <c r="H435" s="23">
        <v>300</v>
      </c>
      <c r="I435" s="22"/>
      <c r="J435" s="24"/>
      <c r="K435" s="23"/>
      <c r="L435" s="22"/>
      <c r="M435" s="24"/>
      <c r="N435" s="23"/>
      <c r="O435" s="22"/>
      <c r="P435" s="24"/>
      <c r="Q435" s="23"/>
      <c r="R435" s="22">
        <v>2</v>
      </c>
      <c r="S435" s="24">
        <v>30</v>
      </c>
      <c r="T435" s="23">
        <v>5</v>
      </c>
      <c r="U435" s="22"/>
      <c r="V435" s="24"/>
    </row>
    <row r="436" spans="1:22" ht="31.5" x14ac:dyDescent="0.2">
      <c r="A436" s="82" t="s">
        <v>200</v>
      </c>
      <c r="B436" s="53" t="s">
        <v>33</v>
      </c>
      <c r="C436" s="24">
        <f t="shared" si="61"/>
        <v>35</v>
      </c>
      <c r="D436" s="22">
        <f t="shared" si="62"/>
        <v>2</v>
      </c>
      <c r="E436" s="58" t="s">
        <v>39</v>
      </c>
      <c r="F436" s="71">
        <v>1</v>
      </c>
      <c r="G436" s="24">
        <v>20</v>
      </c>
      <c r="H436" s="23">
        <v>300</v>
      </c>
      <c r="I436" s="22"/>
      <c r="J436" s="24"/>
      <c r="K436" s="23"/>
      <c r="L436" s="22"/>
      <c r="M436" s="24"/>
      <c r="N436" s="23"/>
      <c r="O436" s="22"/>
      <c r="P436" s="24"/>
      <c r="Q436" s="23"/>
      <c r="R436" s="22">
        <v>1</v>
      </c>
      <c r="S436" s="24">
        <v>15</v>
      </c>
      <c r="T436" s="23">
        <v>5</v>
      </c>
      <c r="U436" s="22"/>
      <c r="V436" s="24"/>
    </row>
    <row r="437" spans="1:22" ht="15.75" x14ac:dyDescent="0.2">
      <c r="A437" s="82" t="s">
        <v>201</v>
      </c>
      <c r="B437" s="53" t="s">
        <v>218</v>
      </c>
      <c r="C437" s="24">
        <f t="shared" si="61"/>
        <v>35</v>
      </c>
      <c r="D437" s="22">
        <f t="shared" si="62"/>
        <v>2</v>
      </c>
      <c r="E437" s="58" t="s">
        <v>39</v>
      </c>
      <c r="F437" s="71">
        <v>1</v>
      </c>
      <c r="G437" s="24">
        <v>20</v>
      </c>
      <c r="H437" s="23">
        <v>300</v>
      </c>
      <c r="I437" s="22"/>
      <c r="J437" s="24"/>
      <c r="K437" s="23"/>
      <c r="L437" s="22"/>
      <c r="M437" s="24"/>
      <c r="N437" s="23"/>
      <c r="O437" s="22"/>
      <c r="P437" s="24"/>
      <c r="Q437" s="23"/>
      <c r="R437" s="22">
        <v>1</v>
      </c>
      <c r="S437" s="24">
        <v>15</v>
      </c>
      <c r="T437" s="23">
        <v>5</v>
      </c>
      <c r="U437" s="22"/>
      <c r="V437" s="24"/>
    </row>
    <row r="438" spans="1:22" ht="31.5" x14ac:dyDescent="0.2">
      <c r="A438" s="82" t="s">
        <v>202</v>
      </c>
      <c r="B438" s="53" t="s">
        <v>188</v>
      </c>
      <c r="C438" s="24">
        <f t="shared" si="61"/>
        <v>35</v>
      </c>
      <c r="D438" s="22">
        <f t="shared" si="62"/>
        <v>2</v>
      </c>
      <c r="E438" s="58" t="s">
        <v>39</v>
      </c>
      <c r="F438" s="71">
        <v>1</v>
      </c>
      <c r="G438" s="24">
        <v>20</v>
      </c>
      <c r="H438" s="23">
        <v>300</v>
      </c>
      <c r="I438" s="22"/>
      <c r="J438" s="24"/>
      <c r="K438" s="23"/>
      <c r="L438" s="22"/>
      <c r="M438" s="24"/>
      <c r="N438" s="23"/>
      <c r="O438" s="22"/>
      <c r="P438" s="24"/>
      <c r="Q438" s="23"/>
      <c r="R438" s="22">
        <v>1</v>
      </c>
      <c r="S438" s="24">
        <v>15</v>
      </c>
      <c r="T438" s="23">
        <v>5</v>
      </c>
      <c r="U438" s="22"/>
      <c r="V438" s="24"/>
    </row>
    <row r="439" spans="1:22" x14ac:dyDescent="0.2">
      <c r="A439" s="137" t="s">
        <v>120</v>
      </c>
      <c r="B439" s="138"/>
      <c r="C439" s="56">
        <f>SUM(C430:C438)</f>
        <v>380</v>
      </c>
      <c r="D439" s="56">
        <f t="shared" ref="D439" si="63">SUM(D430:D438)</f>
        <v>24</v>
      </c>
      <c r="E439" s="56"/>
      <c r="F439" s="56">
        <f>SUM(F430:F438)</f>
        <v>8</v>
      </c>
      <c r="G439" s="56">
        <f>SUM(G430:G438)</f>
        <v>150</v>
      </c>
      <c r="H439" s="56"/>
      <c r="I439" s="56">
        <f>SUM(I430:I438)</f>
        <v>0</v>
      </c>
      <c r="J439" s="56">
        <f>SUM(J430:J438)</f>
        <v>0</v>
      </c>
      <c r="K439" s="56"/>
      <c r="L439" s="56">
        <f>SUM(L430:L438)</f>
        <v>0</v>
      </c>
      <c r="M439" s="56">
        <f>SUM(M430:M438)</f>
        <v>0</v>
      </c>
      <c r="N439" s="56"/>
      <c r="O439" s="56">
        <f>SUM(O430:O438)</f>
        <v>0</v>
      </c>
      <c r="P439" s="56">
        <f>SUM(P430:P438)</f>
        <v>0</v>
      </c>
      <c r="Q439" s="56"/>
      <c r="R439" s="56">
        <f>SUM(R430:R438)</f>
        <v>16</v>
      </c>
      <c r="S439" s="56">
        <f>SUM(S430:S438)</f>
        <v>230</v>
      </c>
      <c r="T439" s="56"/>
      <c r="U439" s="56">
        <f>SUM(U430:U438)</f>
        <v>0</v>
      </c>
      <c r="V439" s="56">
        <f>SUM(V430:V438)</f>
        <v>0</v>
      </c>
    </row>
    <row r="440" spans="1:22" x14ac:dyDescent="0.2">
      <c r="A440" s="99" t="s">
        <v>181</v>
      </c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7"/>
    </row>
    <row r="441" spans="1:22" ht="25.5" x14ac:dyDescent="0.2">
      <c r="A441" s="131" t="s">
        <v>278</v>
      </c>
      <c r="B441" s="53" t="s">
        <v>217</v>
      </c>
      <c r="C441" s="24">
        <f>SUM(G441,J441,M441,P441,S441,V441)</f>
        <v>15</v>
      </c>
      <c r="D441" s="22">
        <f>SUM(F441,I441,L441,O441,R441,U441)</f>
        <v>1</v>
      </c>
      <c r="E441" s="58" t="s">
        <v>38</v>
      </c>
      <c r="F441" s="71"/>
      <c r="G441" s="24"/>
      <c r="H441" s="23"/>
      <c r="I441" s="22"/>
      <c r="J441" s="24"/>
      <c r="K441" s="23"/>
      <c r="L441" s="22">
        <v>1</v>
      </c>
      <c r="M441" s="24">
        <v>15</v>
      </c>
      <c r="N441" s="23">
        <v>25</v>
      </c>
      <c r="O441" s="22"/>
      <c r="P441" s="24"/>
      <c r="Q441" s="23"/>
      <c r="R441" s="22"/>
      <c r="S441" s="24"/>
      <c r="T441" s="23"/>
      <c r="U441" s="22"/>
      <c r="V441" s="24"/>
    </row>
    <row r="442" spans="1:22" x14ac:dyDescent="0.2">
      <c r="A442" s="137" t="s">
        <v>122</v>
      </c>
      <c r="B442" s="138"/>
      <c r="C442" s="56">
        <f>SUM(C441:C441)</f>
        <v>15</v>
      </c>
      <c r="D442" s="56">
        <f t="shared" ref="D442:V442" si="64">SUM(D441:D441)</f>
        <v>1</v>
      </c>
      <c r="E442" s="56"/>
      <c r="F442" s="56">
        <f t="shared" si="64"/>
        <v>0</v>
      </c>
      <c r="G442" s="56">
        <f t="shared" si="64"/>
        <v>0</v>
      </c>
      <c r="H442" s="56"/>
      <c r="I442" s="56">
        <f t="shared" si="64"/>
        <v>0</v>
      </c>
      <c r="J442" s="56">
        <f t="shared" si="64"/>
        <v>0</v>
      </c>
      <c r="K442" s="56"/>
      <c r="L442" s="56">
        <f t="shared" si="64"/>
        <v>1</v>
      </c>
      <c r="M442" s="56">
        <f t="shared" si="64"/>
        <v>15</v>
      </c>
      <c r="N442" s="56"/>
      <c r="O442" s="56">
        <f t="shared" si="64"/>
        <v>0</v>
      </c>
      <c r="P442" s="56">
        <f t="shared" si="64"/>
        <v>0</v>
      </c>
      <c r="Q442" s="56"/>
      <c r="R442" s="56">
        <f t="shared" si="64"/>
        <v>0</v>
      </c>
      <c r="S442" s="56">
        <f t="shared" si="64"/>
        <v>0</v>
      </c>
      <c r="T442" s="56"/>
      <c r="U442" s="56">
        <f t="shared" si="64"/>
        <v>0</v>
      </c>
      <c r="V442" s="56">
        <f t="shared" si="64"/>
        <v>0</v>
      </c>
    </row>
    <row r="443" spans="1:22" x14ac:dyDescent="0.2">
      <c r="A443" s="99" t="s">
        <v>121</v>
      </c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7"/>
    </row>
    <row r="444" spans="1:22" ht="31.5" x14ac:dyDescent="0.2">
      <c r="A444" s="20" t="s">
        <v>160</v>
      </c>
      <c r="B444" s="53" t="s">
        <v>188</v>
      </c>
      <c r="C444" s="24">
        <f>SUM(G444,J444,M444,P444,S444,V444)</f>
        <v>100</v>
      </c>
      <c r="D444" s="22">
        <f>SUM(F444,I444,L444,O444,R444,U444)</f>
        <v>4</v>
      </c>
      <c r="E444" s="58" t="s">
        <v>38</v>
      </c>
      <c r="F444" s="71"/>
      <c r="G444" s="24"/>
      <c r="H444" s="23"/>
      <c r="I444" s="22"/>
      <c r="J444" s="24"/>
      <c r="K444" s="23"/>
      <c r="L444" s="22"/>
      <c r="M444" s="24"/>
      <c r="N444" s="23"/>
      <c r="O444" s="22"/>
      <c r="P444" s="24"/>
      <c r="Q444" s="23"/>
      <c r="R444" s="22"/>
      <c r="S444" s="24"/>
      <c r="T444" s="23"/>
      <c r="U444" s="22">
        <v>4</v>
      </c>
      <c r="V444" s="24">
        <v>100</v>
      </c>
    </row>
    <row r="445" spans="1:22" x14ac:dyDescent="0.2">
      <c r="A445" s="137" t="s">
        <v>123</v>
      </c>
      <c r="B445" s="138"/>
      <c r="C445" s="56">
        <f>SUM(C444)</f>
        <v>100</v>
      </c>
      <c r="D445" s="56">
        <f t="shared" ref="D445:V445" si="65">SUM(D444)</f>
        <v>4</v>
      </c>
      <c r="E445" s="56"/>
      <c r="F445" s="56">
        <f t="shared" si="65"/>
        <v>0</v>
      </c>
      <c r="G445" s="56">
        <f t="shared" si="65"/>
        <v>0</v>
      </c>
      <c r="H445" s="56"/>
      <c r="I445" s="56">
        <f t="shared" si="65"/>
        <v>0</v>
      </c>
      <c r="J445" s="56">
        <f t="shared" si="65"/>
        <v>0</v>
      </c>
      <c r="K445" s="56"/>
      <c r="L445" s="56">
        <f t="shared" si="65"/>
        <v>0</v>
      </c>
      <c r="M445" s="56">
        <f t="shared" si="65"/>
        <v>0</v>
      </c>
      <c r="N445" s="56"/>
      <c r="O445" s="56">
        <f t="shared" si="65"/>
        <v>0</v>
      </c>
      <c r="P445" s="56">
        <f t="shared" si="65"/>
        <v>0</v>
      </c>
      <c r="Q445" s="56"/>
      <c r="R445" s="56">
        <f t="shared" si="65"/>
        <v>0</v>
      </c>
      <c r="S445" s="56">
        <f t="shared" si="65"/>
        <v>0</v>
      </c>
      <c r="T445" s="56"/>
      <c r="U445" s="56">
        <f t="shared" si="65"/>
        <v>4</v>
      </c>
      <c r="V445" s="56">
        <f t="shared" si="65"/>
        <v>100</v>
      </c>
    </row>
    <row r="446" spans="1:22" x14ac:dyDescent="0.2">
      <c r="A446" s="101" t="s">
        <v>124</v>
      </c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5"/>
    </row>
    <row r="447" spans="1:22" x14ac:dyDescent="0.2">
      <c r="A447" s="99" t="s">
        <v>125</v>
      </c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7"/>
    </row>
    <row r="448" spans="1:22" ht="31.5" x14ac:dyDescent="0.2">
      <c r="A448" s="119" t="s">
        <v>147</v>
      </c>
      <c r="B448" s="53" t="s">
        <v>144</v>
      </c>
      <c r="C448" s="24">
        <f>SUM(G448,J448,M448,P448,S448,V448)</f>
        <v>24</v>
      </c>
      <c r="D448" s="22">
        <f>SUM(F448,I448,L448,O448,R448,U448)</f>
        <v>1</v>
      </c>
      <c r="E448" s="58" t="s">
        <v>38</v>
      </c>
      <c r="F448" s="71">
        <v>0.5</v>
      </c>
      <c r="G448" s="107">
        <v>4</v>
      </c>
      <c r="H448" s="23">
        <v>300</v>
      </c>
      <c r="I448" s="22"/>
      <c r="J448" s="24"/>
      <c r="K448" s="23"/>
      <c r="L448" s="22"/>
      <c r="M448" s="24"/>
      <c r="N448" s="23"/>
      <c r="O448" s="22">
        <v>0.5</v>
      </c>
      <c r="P448" s="107">
        <v>20</v>
      </c>
      <c r="Q448" s="23">
        <v>10</v>
      </c>
      <c r="R448" s="22"/>
      <c r="S448" s="24"/>
      <c r="T448" s="23"/>
      <c r="U448" s="22"/>
      <c r="V448" s="24"/>
    </row>
    <row r="449" spans="1:23" x14ac:dyDescent="0.2">
      <c r="A449" s="190" t="s">
        <v>126</v>
      </c>
      <c r="B449" s="191"/>
      <c r="C449" s="63">
        <f>SUM(C448)</f>
        <v>24</v>
      </c>
      <c r="D449" s="63">
        <f t="shared" ref="D449:V449" si="66">SUM(D448)</f>
        <v>1</v>
      </c>
      <c r="E449" s="63"/>
      <c r="F449" s="63">
        <f t="shared" si="66"/>
        <v>0.5</v>
      </c>
      <c r="G449" s="63">
        <f t="shared" si="66"/>
        <v>4</v>
      </c>
      <c r="H449" s="63"/>
      <c r="I449" s="63">
        <f t="shared" si="66"/>
        <v>0</v>
      </c>
      <c r="J449" s="63">
        <f t="shared" si="66"/>
        <v>0</v>
      </c>
      <c r="K449" s="63"/>
      <c r="L449" s="63">
        <f t="shared" si="66"/>
        <v>0</v>
      </c>
      <c r="M449" s="63">
        <f t="shared" si="66"/>
        <v>0</v>
      </c>
      <c r="N449" s="63"/>
      <c r="O449" s="63">
        <f t="shared" si="66"/>
        <v>0.5</v>
      </c>
      <c r="P449" s="63">
        <f t="shared" si="66"/>
        <v>20</v>
      </c>
      <c r="Q449" s="63"/>
      <c r="R449" s="63">
        <f t="shared" si="66"/>
        <v>0</v>
      </c>
      <c r="S449" s="63">
        <f t="shared" si="66"/>
        <v>0</v>
      </c>
      <c r="T449" s="63"/>
      <c r="U449" s="63">
        <f t="shared" si="66"/>
        <v>0</v>
      </c>
      <c r="V449" s="63">
        <f t="shared" si="66"/>
        <v>0</v>
      </c>
    </row>
    <row r="450" spans="1:23" x14ac:dyDescent="0.2">
      <c r="A450" s="102" t="s">
        <v>127</v>
      </c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6"/>
    </row>
    <row r="451" spans="1:23" x14ac:dyDescent="0.2">
      <c r="A451" s="1"/>
      <c r="B451" s="23"/>
      <c r="C451" s="24"/>
      <c r="D451" s="71"/>
      <c r="E451" s="23"/>
      <c r="F451" s="71"/>
      <c r="G451" s="24"/>
      <c r="H451" s="23"/>
      <c r="I451" s="22"/>
      <c r="J451" s="24"/>
      <c r="K451" s="23"/>
      <c r="L451" s="22"/>
      <c r="M451" s="24"/>
      <c r="N451" s="23"/>
      <c r="O451" s="22"/>
      <c r="P451" s="24"/>
      <c r="Q451" s="23"/>
      <c r="R451" s="22"/>
      <c r="S451" s="24"/>
      <c r="T451" s="23"/>
      <c r="U451" s="22"/>
      <c r="V451" s="24"/>
    </row>
    <row r="452" spans="1:23" x14ac:dyDescent="0.2">
      <c r="A452" s="159" t="s">
        <v>128</v>
      </c>
      <c r="B452" s="160"/>
      <c r="C452" s="63">
        <f>SUM(C451:C451)</f>
        <v>0</v>
      </c>
      <c r="D452" s="63">
        <f t="shared" ref="D452:V452" si="67">SUM(D451:D451)</f>
        <v>0</v>
      </c>
      <c r="E452" s="63"/>
      <c r="F452" s="63">
        <f t="shared" si="67"/>
        <v>0</v>
      </c>
      <c r="G452" s="63">
        <f t="shared" si="67"/>
        <v>0</v>
      </c>
      <c r="H452" s="63"/>
      <c r="I452" s="63">
        <f t="shared" si="67"/>
        <v>0</v>
      </c>
      <c r="J452" s="63">
        <f t="shared" si="67"/>
        <v>0</v>
      </c>
      <c r="K452" s="63"/>
      <c r="L452" s="63">
        <f t="shared" si="67"/>
        <v>0</v>
      </c>
      <c r="M452" s="63">
        <f t="shared" si="67"/>
        <v>0</v>
      </c>
      <c r="N452" s="63"/>
      <c r="O452" s="63">
        <f t="shared" si="67"/>
        <v>0</v>
      </c>
      <c r="P452" s="63">
        <f t="shared" si="67"/>
        <v>0</v>
      </c>
      <c r="Q452" s="63"/>
      <c r="R452" s="63">
        <f t="shared" si="67"/>
        <v>0</v>
      </c>
      <c r="S452" s="63">
        <f t="shared" si="67"/>
        <v>0</v>
      </c>
      <c r="T452" s="63"/>
      <c r="U452" s="63">
        <f t="shared" si="67"/>
        <v>0</v>
      </c>
      <c r="V452" s="63">
        <f t="shared" si="67"/>
        <v>0</v>
      </c>
    </row>
    <row r="453" spans="1:23" x14ac:dyDescent="0.2">
      <c r="A453" s="193" t="s">
        <v>92</v>
      </c>
      <c r="B453" s="194"/>
      <c r="C453" s="64">
        <f>SUM(C422,C425,C428,C439,C442,C445,C449,C452)</f>
        <v>519</v>
      </c>
      <c r="D453" s="64">
        <f t="shared" ref="D453" si="68">SUM(D422,D425,D428,D439,D442,D445,D449,D452)</f>
        <v>30</v>
      </c>
      <c r="E453" s="64"/>
      <c r="F453" s="64">
        <f>SUM(F422,F425,F428,F439,F442,F445,F449,F452)</f>
        <v>8.5</v>
      </c>
      <c r="G453" s="64">
        <f>SUM(G422,G425,G428,G439,G442,G445,G449,G452)</f>
        <v>154</v>
      </c>
      <c r="H453" s="64"/>
      <c r="I453" s="64">
        <f>SUM(I422,I425,I428,I439,I442,I445,I449,I452)</f>
        <v>0</v>
      </c>
      <c r="J453" s="64">
        <f>SUM(J422,J425,J428,J439,J442,J445,J449,J452)</f>
        <v>0</v>
      </c>
      <c r="K453" s="64"/>
      <c r="L453" s="64">
        <f>SUM(L422,L425,L428,L439,L442,L445,L449,L452)</f>
        <v>1</v>
      </c>
      <c r="M453" s="64">
        <f>SUM(M422,M425,M428,M439,M442,M445,M449,M452)</f>
        <v>15</v>
      </c>
      <c r="N453" s="64"/>
      <c r="O453" s="64">
        <f>SUM(O422,O425,O428,O439,O442,O445,O449,O452)</f>
        <v>0.5</v>
      </c>
      <c r="P453" s="64">
        <f>SUM(P422,P425,P428,P439,P442,P445,P449,P452)</f>
        <v>20</v>
      </c>
      <c r="Q453" s="64"/>
      <c r="R453" s="64">
        <f>SUM(R422,R425,R428,R439,R442,R445,R449,R452)</f>
        <v>16</v>
      </c>
      <c r="S453" s="64">
        <f>SUM(S422,S425,S428,S439,S442,S445,S449,S452)</f>
        <v>230</v>
      </c>
      <c r="T453" s="64"/>
      <c r="U453" s="64">
        <f>SUM(U422,U425,U428,U439,U442,U445,U449,U452)</f>
        <v>4</v>
      </c>
      <c r="V453" s="64">
        <f>SUM(V422,V425,V428,V439,V442,V445,V449,V452)</f>
        <v>100</v>
      </c>
    </row>
    <row r="454" spans="1:23" ht="27.75" customHeight="1" x14ac:dyDescent="0.2">
      <c r="A454" s="205" t="s">
        <v>209</v>
      </c>
      <c r="B454" s="205"/>
      <c r="C454" s="205"/>
      <c r="D454" s="205"/>
      <c r="E454" s="205"/>
      <c r="F454" s="205"/>
      <c r="G454" s="205"/>
      <c r="H454" s="205"/>
      <c r="I454" s="205"/>
      <c r="J454" s="205"/>
      <c r="K454" s="205"/>
      <c r="L454" s="205"/>
      <c r="M454" s="205"/>
      <c r="N454" s="205"/>
      <c r="O454" s="205"/>
      <c r="P454" s="205"/>
      <c r="Q454" s="205"/>
      <c r="R454" s="205"/>
      <c r="S454" s="205"/>
      <c r="T454" s="205"/>
      <c r="U454" s="205"/>
      <c r="V454" s="205"/>
      <c r="W454" s="205"/>
    </row>
    <row r="455" spans="1:23" x14ac:dyDescent="0.2">
      <c r="A455" s="206" t="s">
        <v>210</v>
      </c>
      <c r="B455" s="206"/>
      <c r="C455" s="206"/>
      <c r="D455" s="206"/>
      <c r="E455" s="206"/>
      <c r="F455" s="206"/>
      <c r="G455" s="206"/>
      <c r="H455" s="206"/>
      <c r="I455" s="206"/>
      <c r="J455" s="206"/>
      <c r="K455" s="206"/>
      <c r="L455" s="206"/>
      <c r="M455" s="206"/>
      <c r="N455" s="206"/>
      <c r="O455" s="206"/>
      <c r="P455" s="206"/>
      <c r="Q455" s="206"/>
      <c r="R455" s="206"/>
      <c r="S455" s="206"/>
      <c r="T455" s="206"/>
      <c r="U455" s="206"/>
      <c r="V455" s="206"/>
      <c r="W455" s="206"/>
    </row>
    <row r="456" spans="1:23" x14ac:dyDescent="0.2">
      <c r="A456" s="37"/>
      <c r="B456" s="37"/>
      <c r="C456" s="29"/>
      <c r="D456" s="29"/>
      <c r="E456" s="29"/>
      <c r="F456" s="29"/>
      <c r="G456" s="29"/>
      <c r="H456" s="29"/>
      <c r="I456" s="29"/>
    </row>
    <row r="457" spans="1:23" x14ac:dyDescent="0.2">
      <c r="A457" s="37"/>
      <c r="B457" s="66" t="s">
        <v>14</v>
      </c>
      <c r="E457" s="29"/>
      <c r="F457" s="29"/>
      <c r="G457" s="37"/>
      <c r="H457" s="37"/>
      <c r="I457" s="37"/>
      <c r="J457" s="37"/>
      <c r="K457" s="37"/>
      <c r="L457" s="37"/>
      <c r="M457" s="37"/>
      <c r="N457" s="29"/>
      <c r="O457" s="29"/>
      <c r="P457" s="29"/>
      <c r="Q457" s="29"/>
      <c r="R457" s="29"/>
      <c r="S457" s="29"/>
      <c r="T457" s="29"/>
      <c r="U457" s="29"/>
      <c r="V457" s="29"/>
    </row>
    <row r="458" spans="1:23" x14ac:dyDescent="0.2">
      <c r="A458" s="37"/>
      <c r="B458" s="5" t="s">
        <v>25</v>
      </c>
      <c r="C458" s="28">
        <v>0</v>
      </c>
      <c r="E458" s="29"/>
      <c r="F458" s="29"/>
      <c r="G458" s="4"/>
      <c r="H458" s="4"/>
      <c r="I458" s="4"/>
      <c r="J458" s="4"/>
      <c r="K458" s="4"/>
      <c r="L458" s="4"/>
      <c r="M458" s="4"/>
      <c r="N458" s="29"/>
      <c r="O458" s="29"/>
      <c r="P458" s="29"/>
      <c r="Q458" s="29"/>
      <c r="R458" s="29"/>
      <c r="S458" s="29"/>
      <c r="T458" s="29"/>
      <c r="U458" s="29"/>
      <c r="V458" s="29"/>
    </row>
    <row r="459" spans="1:23" x14ac:dyDescent="0.2">
      <c r="A459" s="37"/>
      <c r="B459" s="67" t="s">
        <v>26</v>
      </c>
      <c r="C459" s="28">
        <f>SUM(G453,J453,M453)</f>
        <v>169</v>
      </c>
      <c r="E459" s="29"/>
      <c r="F459" s="29"/>
      <c r="G459" s="4"/>
      <c r="H459" s="4"/>
      <c r="I459" s="4"/>
      <c r="J459" s="4"/>
      <c r="K459" s="4"/>
      <c r="L459" s="4"/>
      <c r="M459" s="4"/>
      <c r="N459" s="29"/>
      <c r="O459" s="29"/>
      <c r="P459" s="29"/>
      <c r="Q459" s="29"/>
      <c r="R459" s="29"/>
      <c r="S459" s="29"/>
      <c r="T459" s="29"/>
      <c r="U459" s="29"/>
      <c r="V459" s="29"/>
    </row>
    <row r="460" spans="1:23" x14ac:dyDescent="0.2">
      <c r="A460" s="37"/>
      <c r="B460" s="67" t="s">
        <v>3</v>
      </c>
      <c r="C460" s="28">
        <f>SUM(F453,I453,L453)</f>
        <v>9.5</v>
      </c>
      <c r="E460" s="29"/>
      <c r="F460" s="29"/>
      <c r="G460" s="4"/>
      <c r="H460" s="4"/>
      <c r="I460" s="4"/>
      <c r="J460" s="4"/>
      <c r="K460" s="4"/>
      <c r="L460" s="4"/>
      <c r="M460" s="4"/>
      <c r="N460" s="29"/>
      <c r="O460" s="29"/>
      <c r="P460" s="29"/>
      <c r="Q460" s="29"/>
      <c r="R460" s="29"/>
      <c r="S460" s="29"/>
      <c r="T460" s="29"/>
      <c r="U460" s="29"/>
      <c r="V460" s="29"/>
    </row>
    <row r="461" spans="1:23" x14ac:dyDescent="0.2">
      <c r="A461" s="37"/>
      <c r="B461" s="68"/>
      <c r="C461" s="4"/>
      <c r="E461" s="29"/>
      <c r="F461" s="29"/>
      <c r="G461" s="4"/>
      <c r="H461" s="4"/>
      <c r="I461" s="4"/>
      <c r="J461" s="4"/>
      <c r="K461" s="4"/>
      <c r="L461" s="4"/>
      <c r="M461" s="4"/>
      <c r="N461" s="29"/>
      <c r="O461" s="29"/>
      <c r="P461" s="29"/>
      <c r="Q461" s="29"/>
      <c r="R461" s="29"/>
      <c r="S461" s="29"/>
      <c r="T461" s="29"/>
      <c r="U461" s="29"/>
      <c r="V461" s="29"/>
    </row>
    <row r="462" spans="1:23" x14ac:dyDescent="0.2">
      <c r="A462" s="37"/>
      <c r="B462" s="66" t="s">
        <v>15</v>
      </c>
      <c r="C462" s="4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</row>
    <row r="463" spans="1:23" x14ac:dyDescent="0.2">
      <c r="A463" s="37"/>
      <c r="B463" s="5" t="s">
        <v>25</v>
      </c>
      <c r="C463" s="28">
        <v>1</v>
      </c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</row>
    <row r="464" spans="1:23" x14ac:dyDescent="0.2">
      <c r="B464" s="5" t="s">
        <v>26</v>
      </c>
      <c r="C464" s="28">
        <f>SUM(P453,S453,V453)</f>
        <v>350</v>
      </c>
      <c r="D464" s="29"/>
      <c r="E464" s="29"/>
      <c r="F464" s="29"/>
      <c r="G464" s="29"/>
      <c r="H464" s="29"/>
      <c r="I464" s="29"/>
      <c r="J464" s="29"/>
    </row>
    <row r="465" spans="1:22" x14ac:dyDescent="0.2">
      <c r="A465" s="37"/>
      <c r="B465" s="67" t="s">
        <v>3</v>
      </c>
      <c r="C465" s="28">
        <f>SUM(O453,R453,U453)</f>
        <v>20.5</v>
      </c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</row>
    <row r="466" spans="1:22" x14ac:dyDescent="0.2">
      <c r="B466" s="38"/>
    </row>
    <row r="467" spans="1:22" x14ac:dyDescent="0.2">
      <c r="B467" s="38"/>
    </row>
    <row r="468" spans="1:22" x14ac:dyDescent="0.2">
      <c r="B468" s="38"/>
    </row>
    <row r="469" spans="1:22" x14ac:dyDescent="0.2">
      <c r="B469" s="38"/>
    </row>
    <row r="470" spans="1:22" x14ac:dyDescent="0.2">
      <c r="B470" s="38"/>
    </row>
    <row r="471" spans="1:22" x14ac:dyDescent="0.2">
      <c r="B471" s="38"/>
    </row>
    <row r="472" spans="1:22" x14ac:dyDescent="0.2">
      <c r="A472" s="29" t="s">
        <v>12</v>
      </c>
      <c r="B472" s="189" t="s">
        <v>271</v>
      </c>
      <c r="C472" s="189"/>
      <c r="D472" s="189"/>
      <c r="E472" s="189"/>
      <c r="F472" s="189"/>
      <c r="G472" s="189"/>
      <c r="H472" s="189"/>
      <c r="I472" s="189"/>
      <c r="J472" s="189"/>
      <c r="K472" s="189"/>
      <c r="L472" s="189"/>
      <c r="M472" s="189"/>
      <c r="N472" s="133" t="s">
        <v>186</v>
      </c>
      <c r="O472" s="133"/>
      <c r="P472" s="133"/>
      <c r="Q472" s="133"/>
      <c r="R472" s="133"/>
      <c r="S472" s="133"/>
      <c r="T472" s="133"/>
      <c r="U472" s="133"/>
      <c r="V472" s="133"/>
    </row>
    <row r="473" spans="1:22" x14ac:dyDescent="0.2">
      <c r="A473" s="29" t="s">
        <v>11</v>
      </c>
      <c r="B473" s="44"/>
      <c r="C473" s="44"/>
      <c r="D473" s="44"/>
      <c r="E473" s="44"/>
      <c r="F473" s="44"/>
      <c r="G473" s="44"/>
      <c r="H473" s="44"/>
      <c r="I473" s="44"/>
      <c r="J473" s="44"/>
      <c r="K473" s="44"/>
      <c r="L473" s="44"/>
      <c r="M473" s="44"/>
      <c r="N473" s="132" t="s">
        <v>187</v>
      </c>
      <c r="O473" s="132"/>
      <c r="P473" s="132"/>
      <c r="Q473" s="132"/>
      <c r="R473" s="132"/>
      <c r="S473" s="132"/>
      <c r="T473" s="132"/>
      <c r="U473" s="132"/>
      <c r="V473" s="132"/>
    </row>
    <row r="474" spans="1:22" x14ac:dyDescent="0.2">
      <c r="A474" s="29" t="s">
        <v>263</v>
      </c>
      <c r="B474" s="189" t="s">
        <v>90</v>
      </c>
      <c r="C474" s="189"/>
      <c r="D474" s="189"/>
      <c r="E474" s="189"/>
      <c r="F474" s="189"/>
      <c r="G474" s="189"/>
      <c r="H474" s="189"/>
      <c r="I474" s="189"/>
      <c r="J474" s="189"/>
      <c r="K474" s="189"/>
      <c r="L474" s="189"/>
      <c r="M474" s="189"/>
      <c r="N474" s="43"/>
      <c r="O474" s="43"/>
      <c r="P474" s="43"/>
      <c r="Q474" s="43"/>
      <c r="R474" s="43"/>
      <c r="S474" s="43"/>
      <c r="T474" s="43"/>
      <c r="U474" s="43"/>
      <c r="V474" s="43"/>
    </row>
    <row r="475" spans="1:22" x14ac:dyDescent="0.2">
      <c r="A475" s="29"/>
      <c r="B475" s="189" t="s">
        <v>258</v>
      </c>
      <c r="C475" s="189"/>
      <c r="D475" s="189"/>
      <c r="E475" s="189"/>
      <c r="F475" s="189"/>
      <c r="G475" s="189"/>
      <c r="H475" s="189"/>
      <c r="I475" s="189"/>
      <c r="J475" s="189"/>
      <c r="K475" s="189"/>
      <c r="L475" s="189"/>
      <c r="M475" s="189"/>
      <c r="N475" s="43"/>
      <c r="O475" s="43"/>
      <c r="P475" s="43"/>
      <c r="Q475" s="43"/>
      <c r="R475" s="43"/>
      <c r="S475" s="43"/>
      <c r="T475" s="43"/>
      <c r="U475" s="43"/>
      <c r="V475" s="43"/>
    </row>
    <row r="476" spans="1:22" x14ac:dyDescent="0.2">
      <c r="A476" s="29"/>
      <c r="B476" s="44"/>
      <c r="C476" s="44"/>
      <c r="D476" s="44"/>
      <c r="E476" s="44"/>
      <c r="F476" s="44"/>
      <c r="G476" s="44"/>
      <c r="H476" s="44"/>
      <c r="I476" s="44"/>
      <c r="J476" s="44"/>
      <c r="K476" s="44"/>
      <c r="L476" s="44"/>
      <c r="M476" s="44"/>
      <c r="N476" s="43"/>
      <c r="O476" s="43"/>
      <c r="P476" s="43"/>
      <c r="Q476" s="43"/>
      <c r="R476" s="43"/>
      <c r="S476" s="43"/>
      <c r="T476" s="43"/>
      <c r="U476" s="43"/>
      <c r="V476" s="43"/>
    </row>
    <row r="477" spans="1:22" ht="13.5" customHeight="1" x14ac:dyDescent="0.2">
      <c r="A477" s="134" t="s">
        <v>1</v>
      </c>
      <c r="B477" s="134" t="s">
        <v>2</v>
      </c>
      <c r="C477" s="199" t="s">
        <v>19</v>
      </c>
      <c r="D477" s="200"/>
      <c r="E477" s="200"/>
      <c r="F477" s="201" t="s">
        <v>96</v>
      </c>
      <c r="G477" s="201"/>
      <c r="H477" s="201"/>
      <c r="I477" s="201"/>
      <c r="J477" s="201"/>
      <c r="K477" s="201"/>
      <c r="L477" s="201"/>
      <c r="M477" s="201"/>
      <c r="N477" s="201"/>
      <c r="O477" s="201"/>
      <c r="P477" s="201"/>
      <c r="Q477" s="201"/>
      <c r="R477" s="201"/>
      <c r="S477" s="201"/>
      <c r="T477" s="201"/>
      <c r="U477" s="201"/>
      <c r="V477" s="201"/>
    </row>
    <row r="478" spans="1:22" ht="21.75" customHeight="1" x14ac:dyDescent="0.2">
      <c r="A478" s="135"/>
      <c r="B478" s="135"/>
      <c r="C478" s="208" t="s">
        <v>16</v>
      </c>
      <c r="D478" s="207" t="s">
        <v>3</v>
      </c>
      <c r="E478" s="217" t="s">
        <v>4</v>
      </c>
      <c r="F478" s="184" t="s">
        <v>14</v>
      </c>
      <c r="G478" s="175"/>
      <c r="H478" s="175"/>
      <c r="I478" s="175"/>
      <c r="J478" s="175"/>
      <c r="K478" s="175"/>
      <c r="L478" s="175"/>
      <c r="M478" s="175"/>
      <c r="N478" s="176"/>
      <c r="O478" s="184" t="s">
        <v>15</v>
      </c>
      <c r="P478" s="175"/>
      <c r="Q478" s="175"/>
      <c r="R478" s="175"/>
      <c r="S478" s="175"/>
      <c r="T478" s="175"/>
      <c r="U478" s="175"/>
      <c r="V478" s="176"/>
    </row>
    <row r="479" spans="1:22" ht="23.25" customHeight="1" x14ac:dyDescent="0.2">
      <c r="A479" s="135"/>
      <c r="B479" s="135"/>
      <c r="C479" s="208"/>
      <c r="D479" s="207"/>
      <c r="E479" s="217"/>
      <c r="F479" s="186" t="s">
        <v>106</v>
      </c>
      <c r="G479" s="187"/>
      <c r="H479" s="188"/>
      <c r="I479" s="181" t="s">
        <v>6</v>
      </c>
      <c r="J479" s="182"/>
      <c r="K479" s="182"/>
      <c r="L479" s="185" t="s">
        <v>7</v>
      </c>
      <c r="M479" s="185"/>
      <c r="N479" s="185"/>
      <c r="O479" s="181" t="s">
        <v>6</v>
      </c>
      <c r="P479" s="182"/>
      <c r="Q479" s="183"/>
      <c r="R479" s="181" t="s">
        <v>17</v>
      </c>
      <c r="S479" s="182"/>
      <c r="T479" s="183"/>
      <c r="U479" s="181" t="s">
        <v>10</v>
      </c>
      <c r="V479" s="183"/>
    </row>
    <row r="480" spans="1:22" ht="59.85" customHeight="1" x14ac:dyDescent="0.2">
      <c r="A480" s="136"/>
      <c r="B480" s="136"/>
      <c r="C480" s="208"/>
      <c r="D480" s="207"/>
      <c r="E480" s="217"/>
      <c r="F480" s="50" t="s">
        <v>3</v>
      </c>
      <c r="G480" s="48" t="s">
        <v>8</v>
      </c>
      <c r="H480" s="49" t="s">
        <v>18</v>
      </c>
      <c r="I480" s="50" t="s">
        <v>3</v>
      </c>
      <c r="J480" s="48" t="s">
        <v>8</v>
      </c>
      <c r="K480" s="49" t="s">
        <v>18</v>
      </c>
      <c r="L480" s="50" t="s">
        <v>3</v>
      </c>
      <c r="M480" s="48" t="s">
        <v>8</v>
      </c>
      <c r="N480" s="49" t="s">
        <v>18</v>
      </c>
      <c r="O480" s="50" t="s">
        <v>3</v>
      </c>
      <c r="P480" s="48" t="s">
        <v>8</v>
      </c>
      <c r="Q480" s="49" t="s">
        <v>18</v>
      </c>
      <c r="R480" s="69" t="s">
        <v>3</v>
      </c>
      <c r="S480" s="51" t="s">
        <v>8</v>
      </c>
      <c r="T480" s="70" t="s">
        <v>18</v>
      </c>
      <c r="U480" s="50" t="s">
        <v>3</v>
      </c>
      <c r="V480" s="48" t="s">
        <v>8</v>
      </c>
    </row>
    <row r="481" spans="1:22" x14ac:dyDescent="0.2">
      <c r="A481" s="102" t="s">
        <v>113</v>
      </c>
      <c r="B481" s="73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</row>
    <row r="482" spans="1:22" x14ac:dyDescent="0.2">
      <c r="A482" s="6"/>
      <c r="B482" s="57"/>
      <c r="C482" s="24"/>
      <c r="D482" s="22"/>
      <c r="E482" s="23"/>
      <c r="F482" s="71"/>
      <c r="G482" s="24"/>
      <c r="H482" s="23"/>
      <c r="I482" s="22"/>
      <c r="J482" s="24"/>
      <c r="K482" s="23"/>
      <c r="L482" s="22"/>
      <c r="M482" s="24"/>
      <c r="N482" s="23"/>
      <c r="O482" s="22"/>
      <c r="P482" s="24"/>
      <c r="Q482" s="23"/>
      <c r="R482" s="22"/>
      <c r="S482" s="24"/>
      <c r="T482" s="23"/>
      <c r="U482" s="22"/>
      <c r="V482" s="24"/>
    </row>
    <row r="483" spans="1:22" x14ac:dyDescent="0.2">
      <c r="A483" s="137" t="s">
        <v>114</v>
      </c>
      <c r="B483" s="138"/>
      <c r="C483" s="56">
        <f>SUM(C482:C482)</f>
        <v>0</v>
      </c>
      <c r="D483" s="56">
        <f t="shared" ref="D483:V483" si="69">SUM(D482:D482)</f>
        <v>0</v>
      </c>
      <c r="E483" s="56"/>
      <c r="F483" s="56">
        <f t="shared" si="69"/>
        <v>0</v>
      </c>
      <c r="G483" s="56">
        <f t="shared" si="69"/>
        <v>0</v>
      </c>
      <c r="H483" s="56"/>
      <c r="I483" s="56">
        <f t="shared" si="69"/>
        <v>0</v>
      </c>
      <c r="J483" s="56">
        <f t="shared" si="69"/>
        <v>0</v>
      </c>
      <c r="K483" s="56"/>
      <c r="L483" s="56">
        <f t="shared" si="69"/>
        <v>0</v>
      </c>
      <c r="M483" s="56">
        <f t="shared" si="69"/>
        <v>0</v>
      </c>
      <c r="N483" s="56"/>
      <c r="O483" s="56">
        <f t="shared" si="69"/>
        <v>0</v>
      </c>
      <c r="P483" s="56">
        <f t="shared" si="69"/>
        <v>0</v>
      </c>
      <c r="Q483" s="56"/>
      <c r="R483" s="56">
        <f t="shared" si="69"/>
        <v>0</v>
      </c>
      <c r="S483" s="56">
        <f t="shared" si="69"/>
        <v>0</v>
      </c>
      <c r="T483" s="56"/>
      <c r="U483" s="56">
        <f t="shared" si="69"/>
        <v>0</v>
      </c>
      <c r="V483" s="56">
        <f t="shared" si="69"/>
        <v>0</v>
      </c>
    </row>
    <row r="484" spans="1:22" x14ac:dyDescent="0.2">
      <c r="A484" s="99" t="s">
        <v>115</v>
      </c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7"/>
    </row>
    <row r="485" spans="1:22" x14ac:dyDescent="0.2">
      <c r="A485" s="6"/>
      <c r="B485" s="57"/>
      <c r="C485" s="24"/>
      <c r="D485" s="22"/>
      <c r="E485" s="23"/>
      <c r="F485" s="71"/>
      <c r="G485" s="24"/>
      <c r="H485" s="23"/>
      <c r="I485" s="22"/>
      <c r="J485" s="24"/>
      <c r="K485" s="23"/>
      <c r="L485" s="22"/>
      <c r="M485" s="24"/>
      <c r="N485" s="23"/>
      <c r="O485" s="22"/>
      <c r="P485" s="24"/>
      <c r="Q485" s="23"/>
      <c r="R485" s="22"/>
      <c r="S485" s="24"/>
      <c r="T485" s="23"/>
      <c r="U485" s="22"/>
      <c r="V485" s="24"/>
    </row>
    <row r="486" spans="1:22" x14ac:dyDescent="0.2">
      <c r="A486" s="137" t="s">
        <v>116</v>
      </c>
      <c r="B486" s="138"/>
      <c r="C486" s="56">
        <f>SUM(C485:C485)</f>
        <v>0</v>
      </c>
      <c r="D486" s="56">
        <f t="shared" ref="D486:U486" si="70">SUM(D485:D485)</f>
        <v>0</v>
      </c>
      <c r="E486" s="56"/>
      <c r="F486" s="56">
        <f t="shared" si="70"/>
        <v>0</v>
      </c>
      <c r="G486" s="56">
        <f t="shared" si="70"/>
        <v>0</v>
      </c>
      <c r="H486" s="56"/>
      <c r="I486" s="56">
        <f t="shared" si="70"/>
        <v>0</v>
      </c>
      <c r="J486" s="56">
        <f t="shared" si="70"/>
        <v>0</v>
      </c>
      <c r="K486" s="56"/>
      <c r="L486" s="56">
        <f t="shared" si="70"/>
        <v>0</v>
      </c>
      <c r="M486" s="56">
        <f t="shared" si="70"/>
        <v>0</v>
      </c>
      <c r="N486" s="56"/>
      <c r="O486" s="56">
        <f t="shared" si="70"/>
        <v>0</v>
      </c>
      <c r="P486" s="56">
        <f t="shared" si="70"/>
        <v>0</v>
      </c>
      <c r="Q486" s="56"/>
      <c r="R486" s="56">
        <f t="shared" si="70"/>
        <v>0</v>
      </c>
      <c r="S486" s="56">
        <f t="shared" si="70"/>
        <v>0</v>
      </c>
      <c r="T486" s="56"/>
      <c r="U486" s="56">
        <f t="shared" si="70"/>
        <v>0</v>
      </c>
      <c r="V486" s="56">
        <f>SUM(V485:V485)</f>
        <v>0</v>
      </c>
    </row>
    <row r="487" spans="1:22" x14ac:dyDescent="0.2">
      <c r="A487" s="99" t="s">
        <v>117</v>
      </c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7"/>
    </row>
    <row r="488" spans="1:22" ht="15.75" x14ac:dyDescent="0.2">
      <c r="A488" s="20" t="s">
        <v>168</v>
      </c>
      <c r="B488" s="53" t="s">
        <v>33</v>
      </c>
      <c r="C488" s="24">
        <f>SUM(G488,J488,M488,P488,S488,V488)</f>
        <v>25</v>
      </c>
      <c r="D488" s="22">
        <f>SUM(F488,I488,L488,O488,R488,U488)</f>
        <v>2</v>
      </c>
      <c r="E488" s="23" t="s">
        <v>38</v>
      </c>
      <c r="F488" s="71">
        <v>1</v>
      </c>
      <c r="G488" s="24">
        <v>10</v>
      </c>
      <c r="H488" s="23">
        <v>300</v>
      </c>
      <c r="I488" s="22"/>
      <c r="J488" s="24"/>
      <c r="K488" s="23"/>
      <c r="L488" s="22">
        <v>1</v>
      </c>
      <c r="M488" s="24">
        <v>15</v>
      </c>
      <c r="N488" s="23">
        <v>25</v>
      </c>
      <c r="O488" s="22"/>
      <c r="P488" s="24"/>
      <c r="Q488" s="23"/>
      <c r="R488" s="22"/>
      <c r="S488" s="24"/>
      <c r="T488" s="23"/>
      <c r="U488" s="22"/>
      <c r="V488" s="24"/>
    </row>
    <row r="489" spans="1:22" x14ac:dyDescent="0.2">
      <c r="A489" s="137" t="s">
        <v>118</v>
      </c>
      <c r="B489" s="138"/>
      <c r="C489" s="56">
        <f>SUM(C488:C488)</f>
        <v>25</v>
      </c>
      <c r="D489" s="56">
        <f t="shared" ref="D489:V489" si="71">SUM(D488:D488)</f>
        <v>2</v>
      </c>
      <c r="E489" s="56"/>
      <c r="F489" s="56">
        <f t="shared" si="71"/>
        <v>1</v>
      </c>
      <c r="G489" s="56">
        <f t="shared" si="71"/>
        <v>10</v>
      </c>
      <c r="H489" s="56"/>
      <c r="I489" s="56">
        <f t="shared" si="71"/>
        <v>0</v>
      </c>
      <c r="J489" s="56">
        <f t="shared" si="71"/>
        <v>0</v>
      </c>
      <c r="K489" s="56"/>
      <c r="L489" s="56">
        <f t="shared" si="71"/>
        <v>1</v>
      </c>
      <c r="M489" s="56">
        <f t="shared" si="71"/>
        <v>15</v>
      </c>
      <c r="N489" s="56"/>
      <c r="O489" s="56">
        <f t="shared" si="71"/>
        <v>0</v>
      </c>
      <c r="P489" s="56">
        <f t="shared" si="71"/>
        <v>0</v>
      </c>
      <c r="Q489" s="56"/>
      <c r="R489" s="56">
        <f t="shared" si="71"/>
        <v>0</v>
      </c>
      <c r="S489" s="56">
        <f t="shared" si="71"/>
        <v>0</v>
      </c>
      <c r="T489" s="56"/>
      <c r="U489" s="56">
        <f t="shared" si="71"/>
        <v>0</v>
      </c>
      <c r="V489" s="56">
        <f t="shared" si="71"/>
        <v>0</v>
      </c>
    </row>
    <row r="490" spans="1:22" x14ac:dyDescent="0.2">
      <c r="A490" s="99" t="s">
        <v>119</v>
      </c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7"/>
    </row>
    <row r="491" spans="1:22" ht="31.5" x14ac:dyDescent="0.2">
      <c r="A491" s="20" t="s">
        <v>208</v>
      </c>
      <c r="B491" s="53" t="s">
        <v>188</v>
      </c>
      <c r="C491" s="24">
        <f>SUM(G491,J491,M491,P491,S491,V491)</f>
        <v>40</v>
      </c>
      <c r="D491" s="22">
        <f>SUM(F491,I491,L491,O491,R491,U491)</f>
        <v>2</v>
      </c>
      <c r="E491" s="58" t="s">
        <v>38</v>
      </c>
      <c r="F491" s="71">
        <v>0.5</v>
      </c>
      <c r="G491" s="24">
        <v>10</v>
      </c>
      <c r="H491" s="23">
        <v>300</v>
      </c>
      <c r="I491" s="22"/>
      <c r="J491" s="24"/>
      <c r="K491" s="23"/>
      <c r="L491" s="22"/>
      <c r="M491" s="24"/>
      <c r="N491" s="23"/>
      <c r="O491" s="22"/>
      <c r="P491" s="24"/>
      <c r="Q491" s="23"/>
      <c r="R491" s="22">
        <v>1.5</v>
      </c>
      <c r="S491" s="24">
        <v>30</v>
      </c>
      <c r="T491" s="23">
        <v>5</v>
      </c>
      <c r="U491" s="22"/>
      <c r="V491" s="24"/>
    </row>
    <row r="492" spans="1:22" ht="31.5" x14ac:dyDescent="0.2">
      <c r="A492" s="20" t="s">
        <v>205</v>
      </c>
      <c r="B492" s="53" t="s">
        <v>218</v>
      </c>
      <c r="C492" s="24">
        <f t="shared" ref="C492:C497" si="72">SUM(G492,J492,M492,P492,S492,V492)</f>
        <v>45</v>
      </c>
      <c r="D492" s="22">
        <f t="shared" ref="D492:D497" si="73">SUM(F492,I492,L492,O492,R492,U492)</f>
        <v>3</v>
      </c>
      <c r="E492" s="58" t="s">
        <v>42</v>
      </c>
      <c r="F492" s="71">
        <v>1</v>
      </c>
      <c r="G492" s="24">
        <v>15</v>
      </c>
      <c r="H492" s="23">
        <v>300</v>
      </c>
      <c r="I492" s="22"/>
      <c r="J492" s="24"/>
      <c r="K492" s="23"/>
      <c r="L492" s="22"/>
      <c r="M492" s="24"/>
      <c r="N492" s="23"/>
      <c r="O492" s="22"/>
      <c r="P492" s="24"/>
      <c r="Q492" s="23"/>
      <c r="R492" s="22">
        <v>2</v>
      </c>
      <c r="S492" s="24">
        <v>30</v>
      </c>
      <c r="T492" s="23">
        <v>5</v>
      </c>
      <c r="U492" s="22"/>
      <c r="V492" s="24"/>
    </row>
    <row r="493" spans="1:22" ht="31.5" x14ac:dyDescent="0.2">
      <c r="A493" s="20" t="s">
        <v>206</v>
      </c>
      <c r="B493" s="53" t="s">
        <v>33</v>
      </c>
      <c r="C493" s="24">
        <f t="shared" si="72"/>
        <v>45</v>
      </c>
      <c r="D493" s="22">
        <f t="shared" si="73"/>
        <v>3</v>
      </c>
      <c r="E493" s="58" t="s">
        <v>42</v>
      </c>
      <c r="F493" s="71">
        <v>1</v>
      </c>
      <c r="G493" s="24">
        <v>15</v>
      </c>
      <c r="H493" s="23">
        <v>300</v>
      </c>
      <c r="I493" s="22"/>
      <c r="J493" s="24"/>
      <c r="K493" s="23"/>
      <c r="L493" s="22"/>
      <c r="M493" s="24"/>
      <c r="N493" s="23"/>
      <c r="O493" s="22"/>
      <c r="P493" s="24"/>
      <c r="Q493" s="23"/>
      <c r="R493" s="22">
        <v>2</v>
      </c>
      <c r="S493" s="24">
        <v>30</v>
      </c>
      <c r="T493" s="23">
        <v>5</v>
      </c>
      <c r="U493" s="22"/>
      <c r="V493" s="24"/>
    </row>
    <row r="494" spans="1:22" ht="31.5" x14ac:dyDescent="0.2">
      <c r="A494" s="20" t="s">
        <v>207</v>
      </c>
      <c r="B494" s="53" t="s">
        <v>188</v>
      </c>
      <c r="C494" s="24">
        <f t="shared" si="72"/>
        <v>45</v>
      </c>
      <c r="D494" s="22">
        <f t="shared" si="73"/>
        <v>3</v>
      </c>
      <c r="E494" s="58" t="s">
        <v>42</v>
      </c>
      <c r="F494" s="71">
        <v>1</v>
      </c>
      <c r="G494" s="24">
        <v>15</v>
      </c>
      <c r="H494" s="23">
        <v>300</v>
      </c>
      <c r="I494" s="22"/>
      <c r="J494" s="24"/>
      <c r="K494" s="23"/>
      <c r="L494" s="22"/>
      <c r="M494" s="24"/>
      <c r="N494" s="23"/>
      <c r="O494" s="22"/>
      <c r="P494" s="24"/>
      <c r="Q494" s="23"/>
      <c r="R494" s="22">
        <v>2</v>
      </c>
      <c r="S494" s="24">
        <v>30</v>
      </c>
      <c r="T494" s="23">
        <v>5</v>
      </c>
      <c r="U494" s="22"/>
      <c r="V494" s="24"/>
    </row>
    <row r="495" spans="1:22" ht="31.5" x14ac:dyDescent="0.2">
      <c r="A495" s="82" t="s">
        <v>200</v>
      </c>
      <c r="B495" s="53" t="s">
        <v>33</v>
      </c>
      <c r="C495" s="24">
        <f t="shared" si="72"/>
        <v>35</v>
      </c>
      <c r="D495" s="22">
        <f t="shared" si="73"/>
        <v>2</v>
      </c>
      <c r="E495" s="58" t="s">
        <v>42</v>
      </c>
      <c r="F495" s="71"/>
      <c r="G495" s="24"/>
      <c r="H495" s="23"/>
      <c r="I495" s="22"/>
      <c r="J495" s="24"/>
      <c r="K495" s="23"/>
      <c r="L495" s="22"/>
      <c r="M495" s="24"/>
      <c r="N495" s="23"/>
      <c r="O495" s="22"/>
      <c r="P495" s="24"/>
      <c r="Q495" s="23"/>
      <c r="R495" s="22">
        <v>2</v>
      </c>
      <c r="S495" s="24">
        <v>35</v>
      </c>
      <c r="T495" s="23">
        <v>5</v>
      </c>
      <c r="U495" s="22"/>
      <c r="V495" s="24"/>
    </row>
    <row r="496" spans="1:22" ht="15.75" x14ac:dyDescent="0.2">
      <c r="A496" s="82" t="s">
        <v>201</v>
      </c>
      <c r="B496" s="53" t="s">
        <v>218</v>
      </c>
      <c r="C496" s="24">
        <f t="shared" si="72"/>
        <v>35</v>
      </c>
      <c r="D496" s="22">
        <f t="shared" si="73"/>
        <v>2</v>
      </c>
      <c r="E496" s="58" t="s">
        <v>38</v>
      </c>
      <c r="F496" s="71"/>
      <c r="G496" s="24"/>
      <c r="H496" s="23"/>
      <c r="I496" s="22"/>
      <c r="J496" s="24"/>
      <c r="K496" s="23"/>
      <c r="L496" s="22"/>
      <c r="M496" s="24"/>
      <c r="N496" s="23"/>
      <c r="O496" s="22"/>
      <c r="P496" s="24"/>
      <c r="Q496" s="23"/>
      <c r="R496" s="22">
        <v>2</v>
      </c>
      <c r="S496" s="24">
        <v>35</v>
      </c>
      <c r="T496" s="23">
        <v>5</v>
      </c>
      <c r="U496" s="22"/>
      <c r="V496" s="24"/>
    </row>
    <row r="497" spans="1:22" ht="31.5" x14ac:dyDescent="0.2">
      <c r="A497" s="82" t="s">
        <v>202</v>
      </c>
      <c r="B497" s="53" t="s">
        <v>188</v>
      </c>
      <c r="C497" s="24">
        <f t="shared" si="72"/>
        <v>35</v>
      </c>
      <c r="D497" s="22">
        <f t="shared" si="73"/>
        <v>2</v>
      </c>
      <c r="E497" s="58" t="s">
        <v>42</v>
      </c>
      <c r="F497" s="71"/>
      <c r="G497" s="24"/>
      <c r="H497" s="23"/>
      <c r="I497" s="22"/>
      <c r="J497" s="24"/>
      <c r="K497" s="23"/>
      <c r="L497" s="22"/>
      <c r="M497" s="24"/>
      <c r="N497" s="23"/>
      <c r="O497" s="22"/>
      <c r="P497" s="24"/>
      <c r="Q497" s="23"/>
      <c r="R497" s="22">
        <v>2</v>
      </c>
      <c r="S497" s="24">
        <v>35</v>
      </c>
      <c r="T497" s="23">
        <v>5</v>
      </c>
      <c r="U497" s="22"/>
      <c r="V497" s="24"/>
    </row>
    <row r="498" spans="1:22" x14ac:dyDescent="0.2">
      <c r="A498" s="137" t="s">
        <v>120</v>
      </c>
      <c r="B498" s="138"/>
      <c r="C498" s="56">
        <f>SUM(C491:C497)</f>
        <v>280</v>
      </c>
      <c r="D498" s="56">
        <f t="shared" ref="D498:V498" si="74">SUM(D491:D497)</f>
        <v>17</v>
      </c>
      <c r="E498" s="56"/>
      <c r="F498" s="56">
        <f t="shared" si="74"/>
        <v>3.5</v>
      </c>
      <c r="G498" s="56">
        <f t="shared" si="74"/>
        <v>55</v>
      </c>
      <c r="H498" s="56"/>
      <c r="I498" s="56">
        <f t="shared" si="74"/>
        <v>0</v>
      </c>
      <c r="J498" s="56">
        <f t="shared" si="74"/>
        <v>0</v>
      </c>
      <c r="K498" s="56"/>
      <c r="L498" s="56">
        <f t="shared" si="74"/>
        <v>0</v>
      </c>
      <c r="M498" s="56">
        <f t="shared" si="74"/>
        <v>0</v>
      </c>
      <c r="N498" s="56"/>
      <c r="O498" s="56">
        <f t="shared" si="74"/>
        <v>0</v>
      </c>
      <c r="P498" s="56">
        <f t="shared" si="74"/>
        <v>0</v>
      </c>
      <c r="Q498" s="56"/>
      <c r="R498" s="56">
        <f t="shared" si="74"/>
        <v>13.5</v>
      </c>
      <c r="S498" s="56">
        <f t="shared" si="74"/>
        <v>225</v>
      </c>
      <c r="T498" s="56"/>
      <c r="U498" s="56">
        <f t="shared" si="74"/>
        <v>0</v>
      </c>
      <c r="V498" s="56">
        <f t="shared" si="74"/>
        <v>0</v>
      </c>
    </row>
    <row r="499" spans="1:22" x14ac:dyDescent="0.2">
      <c r="A499" s="99" t="s">
        <v>181</v>
      </c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7"/>
    </row>
    <row r="500" spans="1:22" ht="15.75" x14ac:dyDescent="0.2">
      <c r="A500" s="20"/>
      <c r="B500" s="53"/>
      <c r="C500" s="24"/>
      <c r="D500" s="22"/>
      <c r="E500" s="58"/>
      <c r="F500" s="71"/>
      <c r="G500" s="24"/>
      <c r="H500" s="23"/>
      <c r="I500" s="22"/>
      <c r="J500" s="24"/>
      <c r="K500" s="23"/>
      <c r="L500" s="22"/>
      <c r="M500" s="24"/>
      <c r="N500" s="23"/>
      <c r="O500" s="22"/>
      <c r="P500" s="24"/>
      <c r="Q500" s="23"/>
      <c r="R500" s="22"/>
      <c r="S500" s="24"/>
      <c r="T500" s="23"/>
      <c r="U500" s="22"/>
      <c r="V500" s="24"/>
    </row>
    <row r="501" spans="1:22" x14ac:dyDescent="0.2">
      <c r="A501" s="137" t="s">
        <v>122</v>
      </c>
      <c r="B501" s="138"/>
      <c r="C501" s="56">
        <f>SUM(C500:C500)</f>
        <v>0</v>
      </c>
      <c r="D501" s="56">
        <f t="shared" ref="D501:V501" si="75">SUM(D500:D500)</f>
        <v>0</v>
      </c>
      <c r="E501" s="56"/>
      <c r="F501" s="56">
        <f t="shared" si="75"/>
        <v>0</v>
      </c>
      <c r="G501" s="56">
        <f t="shared" si="75"/>
        <v>0</v>
      </c>
      <c r="H501" s="56"/>
      <c r="I501" s="56">
        <f t="shared" si="75"/>
        <v>0</v>
      </c>
      <c r="J501" s="56">
        <f t="shared" si="75"/>
        <v>0</v>
      </c>
      <c r="K501" s="56"/>
      <c r="L501" s="56">
        <f t="shared" si="75"/>
        <v>0</v>
      </c>
      <c r="M501" s="56">
        <f t="shared" si="75"/>
        <v>0</v>
      </c>
      <c r="N501" s="56"/>
      <c r="O501" s="56">
        <f t="shared" si="75"/>
        <v>0</v>
      </c>
      <c r="P501" s="56">
        <f t="shared" si="75"/>
        <v>0</v>
      </c>
      <c r="Q501" s="56"/>
      <c r="R501" s="56">
        <f t="shared" si="75"/>
        <v>0</v>
      </c>
      <c r="S501" s="56">
        <f t="shared" si="75"/>
        <v>0</v>
      </c>
      <c r="T501" s="56"/>
      <c r="U501" s="56">
        <f t="shared" si="75"/>
        <v>0</v>
      </c>
      <c r="V501" s="56">
        <f t="shared" si="75"/>
        <v>0</v>
      </c>
    </row>
    <row r="502" spans="1:22" x14ac:dyDescent="0.2">
      <c r="A502" s="99" t="s">
        <v>121</v>
      </c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7"/>
    </row>
    <row r="503" spans="1:22" ht="15.75" x14ac:dyDescent="0.2">
      <c r="A503" s="20" t="s">
        <v>169</v>
      </c>
      <c r="B503" s="53" t="s">
        <v>188</v>
      </c>
      <c r="C503" s="24">
        <f>SUM(G503,J503,M503,P503,S503,V503)</f>
        <v>200</v>
      </c>
      <c r="D503" s="22">
        <f>SUM(F503,I503,L503,O503,R503,U503)</f>
        <v>7</v>
      </c>
      <c r="E503" s="58" t="s">
        <v>38</v>
      </c>
      <c r="F503" s="71"/>
      <c r="G503" s="24"/>
      <c r="H503" s="23"/>
      <c r="I503" s="22"/>
      <c r="J503" s="24"/>
      <c r="K503" s="23"/>
      <c r="L503" s="22"/>
      <c r="M503" s="24"/>
      <c r="N503" s="23"/>
      <c r="O503" s="22"/>
      <c r="P503" s="24"/>
      <c r="Q503" s="23"/>
      <c r="R503" s="22"/>
      <c r="S503" s="24"/>
      <c r="T503" s="23"/>
      <c r="U503" s="22">
        <v>7</v>
      </c>
      <c r="V503" s="24">
        <v>200</v>
      </c>
    </row>
    <row r="504" spans="1:22" x14ac:dyDescent="0.2">
      <c r="A504" s="137" t="s">
        <v>123</v>
      </c>
      <c r="B504" s="138"/>
      <c r="C504" s="56">
        <f>SUM(C503:C503)</f>
        <v>200</v>
      </c>
      <c r="D504" s="56">
        <f t="shared" ref="D504:V504" si="76">SUM(D503:D503)</f>
        <v>7</v>
      </c>
      <c r="E504" s="56"/>
      <c r="F504" s="56">
        <f t="shared" si="76"/>
        <v>0</v>
      </c>
      <c r="G504" s="56">
        <f t="shared" si="76"/>
        <v>0</v>
      </c>
      <c r="H504" s="56"/>
      <c r="I504" s="56">
        <f t="shared" si="76"/>
        <v>0</v>
      </c>
      <c r="J504" s="56">
        <f t="shared" si="76"/>
        <v>0</v>
      </c>
      <c r="K504" s="56"/>
      <c r="L504" s="56">
        <f t="shared" si="76"/>
        <v>0</v>
      </c>
      <c r="M504" s="56">
        <f t="shared" si="76"/>
        <v>0</v>
      </c>
      <c r="N504" s="56"/>
      <c r="O504" s="56">
        <f t="shared" si="76"/>
        <v>0</v>
      </c>
      <c r="P504" s="56">
        <f t="shared" si="76"/>
        <v>0</v>
      </c>
      <c r="Q504" s="56"/>
      <c r="R504" s="56">
        <f t="shared" si="76"/>
        <v>0</v>
      </c>
      <c r="S504" s="56">
        <f t="shared" si="76"/>
        <v>0</v>
      </c>
      <c r="T504" s="56"/>
      <c r="U504" s="56">
        <f t="shared" si="76"/>
        <v>7</v>
      </c>
      <c r="V504" s="56">
        <f t="shared" si="76"/>
        <v>200</v>
      </c>
    </row>
    <row r="505" spans="1:22" x14ac:dyDescent="0.2">
      <c r="A505" s="101" t="s">
        <v>124</v>
      </c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5"/>
    </row>
    <row r="506" spans="1:22" x14ac:dyDescent="0.2">
      <c r="A506" s="99" t="s">
        <v>125</v>
      </c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7"/>
    </row>
    <row r="507" spans="1:22" ht="15.75" x14ac:dyDescent="0.2">
      <c r="A507" s="20" t="s">
        <v>177</v>
      </c>
      <c r="B507" s="53" t="s">
        <v>33</v>
      </c>
      <c r="C507" s="24">
        <f>SUM(G507,J507,M507,P507,S507,V507)</f>
        <v>34</v>
      </c>
      <c r="D507" s="22">
        <f>SUM(F507,I507,L507,O507,R507,U507)</f>
        <v>2</v>
      </c>
      <c r="E507" s="58" t="s">
        <v>38</v>
      </c>
      <c r="F507" s="71">
        <v>0.5</v>
      </c>
      <c r="G507" s="24">
        <v>4</v>
      </c>
      <c r="H507" s="23">
        <v>300</v>
      </c>
      <c r="I507" s="22"/>
      <c r="J507" s="24"/>
      <c r="K507" s="23"/>
      <c r="L507" s="22"/>
      <c r="M507" s="24"/>
      <c r="N507" s="23"/>
      <c r="O507" s="22">
        <v>1.5</v>
      </c>
      <c r="P507" s="24">
        <v>30</v>
      </c>
      <c r="Q507" s="23">
        <v>10</v>
      </c>
      <c r="R507" s="22"/>
      <c r="S507" s="24"/>
      <c r="T507" s="23"/>
      <c r="U507" s="22"/>
      <c r="V507" s="24"/>
    </row>
    <row r="508" spans="1:22" ht="15.75" x14ac:dyDescent="0.2">
      <c r="A508" s="20" t="s">
        <v>231</v>
      </c>
      <c r="B508" s="53" t="s">
        <v>36</v>
      </c>
      <c r="C508" s="24">
        <f t="shared" ref="C508:C509" si="77">SUM(G508,J508,M508,P508,S508,V508)</f>
        <v>20</v>
      </c>
      <c r="D508" s="22">
        <f t="shared" ref="D508:D509" si="78">SUM(F508,I508,L508,O508,R508,U508)</f>
        <v>1</v>
      </c>
      <c r="E508" s="58" t="s">
        <v>38</v>
      </c>
      <c r="F508" s="71"/>
      <c r="G508" s="24"/>
      <c r="H508" s="23"/>
      <c r="I508" s="22"/>
      <c r="J508" s="24"/>
      <c r="K508" s="23"/>
      <c r="L508" s="22"/>
      <c r="M508" s="24"/>
      <c r="N508" s="23"/>
      <c r="O508" s="22">
        <v>1</v>
      </c>
      <c r="P508" s="24">
        <v>20</v>
      </c>
      <c r="Q508" s="23">
        <v>15</v>
      </c>
      <c r="R508" s="22"/>
      <c r="S508" s="24"/>
      <c r="T508" s="23"/>
      <c r="U508" s="22"/>
      <c r="V508" s="24"/>
    </row>
    <row r="509" spans="1:22" ht="25.5" x14ac:dyDescent="0.2">
      <c r="A509" s="20" t="s">
        <v>93</v>
      </c>
      <c r="B509" s="53" t="s">
        <v>227</v>
      </c>
      <c r="C509" s="24">
        <f t="shared" si="77"/>
        <v>20</v>
      </c>
      <c r="D509" s="22">
        <f t="shared" si="78"/>
        <v>1</v>
      </c>
      <c r="E509" s="58" t="s">
        <v>38</v>
      </c>
      <c r="F509" s="71"/>
      <c r="G509" s="24"/>
      <c r="H509" s="23"/>
      <c r="I509" s="22">
        <v>1</v>
      </c>
      <c r="J509" s="24">
        <v>20</v>
      </c>
      <c r="K509" s="23">
        <v>15</v>
      </c>
      <c r="L509" s="22"/>
      <c r="M509" s="24"/>
      <c r="N509" s="23"/>
      <c r="O509" s="22"/>
      <c r="P509" s="24"/>
      <c r="Q509" s="23"/>
      <c r="R509" s="22"/>
      <c r="S509" s="24"/>
      <c r="T509" s="23"/>
      <c r="U509" s="22"/>
      <c r="V509" s="24"/>
    </row>
    <row r="510" spans="1:22" x14ac:dyDescent="0.2">
      <c r="A510" s="190" t="s">
        <v>126</v>
      </c>
      <c r="B510" s="191"/>
      <c r="C510" s="63">
        <f>SUM(C507:C509)</f>
        <v>74</v>
      </c>
      <c r="D510" s="63">
        <f>SUM(D507:D509)</f>
        <v>4</v>
      </c>
      <c r="E510" s="63"/>
      <c r="F510" s="63">
        <f>SUM(F507:F509)</f>
        <v>0.5</v>
      </c>
      <c r="G510" s="63">
        <f>SUM(G507:G509)</f>
        <v>4</v>
      </c>
      <c r="H510" s="63"/>
      <c r="I510" s="63">
        <f>SUM(I507:I509)</f>
        <v>1</v>
      </c>
      <c r="J510" s="63">
        <f>SUM(J507:J509)</f>
        <v>20</v>
      </c>
      <c r="K510" s="63"/>
      <c r="L510" s="63">
        <f>SUM(L507:L509)</f>
        <v>0</v>
      </c>
      <c r="M510" s="63">
        <f>SUM(M507:M509)</f>
        <v>0</v>
      </c>
      <c r="N510" s="63"/>
      <c r="O510" s="63">
        <f>SUM(O507:O509)</f>
        <v>2.5</v>
      </c>
      <c r="P510" s="63">
        <f>SUM(P507:P509)</f>
        <v>50</v>
      </c>
      <c r="Q510" s="63"/>
      <c r="R510" s="63">
        <f>SUM(R507:R509)</f>
        <v>0</v>
      </c>
      <c r="S510" s="63">
        <f>SUM(S507:S509)</f>
        <v>0</v>
      </c>
      <c r="T510" s="63"/>
      <c r="U510" s="63">
        <f>SUM(U507:U509)</f>
        <v>0</v>
      </c>
      <c r="V510" s="63">
        <f>SUM(V507:V509)</f>
        <v>0</v>
      </c>
    </row>
    <row r="511" spans="1:22" x14ac:dyDescent="0.2">
      <c r="A511" s="102" t="s">
        <v>127</v>
      </c>
      <c r="B511" s="73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6"/>
    </row>
    <row r="512" spans="1:22" x14ac:dyDescent="0.2">
      <c r="A512" s="1"/>
      <c r="B512" s="23"/>
      <c r="C512" s="24"/>
      <c r="D512" s="71"/>
      <c r="E512" s="23"/>
      <c r="F512" s="71"/>
      <c r="G512" s="24"/>
      <c r="H512" s="23"/>
      <c r="I512" s="22"/>
      <c r="J512" s="24"/>
      <c r="K512" s="23"/>
      <c r="L512" s="22"/>
      <c r="M512" s="24"/>
      <c r="N512" s="23"/>
      <c r="O512" s="22"/>
      <c r="P512" s="24"/>
      <c r="Q512" s="23"/>
      <c r="R512" s="22"/>
      <c r="S512" s="24"/>
      <c r="T512" s="23"/>
      <c r="U512" s="22"/>
      <c r="V512" s="24"/>
    </row>
    <row r="513" spans="1:23" x14ac:dyDescent="0.2">
      <c r="A513" s="159" t="s">
        <v>128</v>
      </c>
      <c r="B513" s="160"/>
      <c r="C513" s="63">
        <f>SUM(C512:C512)</f>
        <v>0</v>
      </c>
      <c r="D513" s="63">
        <f t="shared" ref="D513:V513" si="79">SUM(D512:D512)</f>
        <v>0</v>
      </c>
      <c r="E513" s="63"/>
      <c r="F513" s="63">
        <f t="shared" si="79"/>
        <v>0</v>
      </c>
      <c r="G513" s="63">
        <f t="shared" si="79"/>
        <v>0</v>
      </c>
      <c r="H513" s="63"/>
      <c r="I513" s="63">
        <f t="shared" si="79"/>
        <v>0</v>
      </c>
      <c r="J513" s="63">
        <f t="shared" si="79"/>
        <v>0</v>
      </c>
      <c r="K513" s="63"/>
      <c r="L513" s="63">
        <f t="shared" si="79"/>
        <v>0</v>
      </c>
      <c r="M513" s="63">
        <f t="shared" si="79"/>
        <v>0</v>
      </c>
      <c r="N513" s="63"/>
      <c r="O513" s="63">
        <f t="shared" si="79"/>
        <v>0</v>
      </c>
      <c r="P513" s="63">
        <f t="shared" si="79"/>
        <v>0</v>
      </c>
      <c r="Q513" s="63"/>
      <c r="R513" s="63">
        <f t="shared" si="79"/>
        <v>0</v>
      </c>
      <c r="S513" s="63">
        <f t="shared" si="79"/>
        <v>0</v>
      </c>
      <c r="T513" s="63"/>
      <c r="U513" s="63">
        <f t="shared" si="79"/>
        <v>0</v>
      </c>
      <c r="V513" s="63">
        <f t="shared" si="79"/>
        <v>0</v>
      </c>
    </row>
    <row r="514" spans="1:23" x14ac:dyDescent="0.2">
      <c r="A514" s="193" t="s">
        <v>97</v>
      </c>
      <c r="B514" s="194"/>
      <c r="C514" s="64">
        <f>SUM(C483,C486,C489,C498,C501,C504,C510,C513)</f>
        <v>579</v>
      </c>
      <c r="D514" s="64">
        <f>SUM(D483,D486,D489,D498,D501,D504,D510,D513)</f>
        <v>30</v>
      </c>
      <c r="E514" s="64"/>
      <c r="F514" s="64">
        <f>SUM(F483,F486,F489,F498,F501,F504,F510,F513)</f>
        <v>5</v>
      </c>
      <c r="G514" s="64">
        <f>SUM(G483,G486,G489,G498,G501,G504,G510,G513)</f>
        <v>69</v>
      </c>
      <c r="H514" s="64"/>
      <c r="I514" s="64">
        <f>SUM(I483,I486,I489,I498,I501,I504,I510,I513)</f>
        <v>1</v>
      </c>
      <c r="J514" s="64">
        <f>SUM(J483,J486,J489,J498,J501,J504,J510,J513)</f>
        <v>20</v>
      </c>
      <c r="K514" s="64"/>
      <c r="L514" s="64">
        <f>SUM(L483,L486,L489,L498,L501,L504,L510,L513)</f>
        <v>1</v>
      </c>
      <c r="M514" s="64">
        <f>SUM(M483,M486,M489,M498,M501,M504,M510,M513)</f>
        <v>15</v>
      </c>
      <c r="N514" s="64"/>
      <c r="O514" s="64">
        <f>SUM(O483,O486,O489,O498,O501,O504,O510,O513)</f>
        <v>2.5</v>
      </c>
      <c r="P514" s="64">
        <f>SUM(P483,P486,P489,P498,P501,P504,P510,P513)</f>
        <v>50</v>
      </c>
      <c r="Q514" s="64"/>
      <c r="R514" s="64">
        <f>SUM(R483,R486,R489,R498,R501,R504,R510,R513)</f>
        <v>13.5</v>
      </c>
      <c r="S514" s="64">
        <f>SUM(S483,S486,S489,S498,S501,S504,S510,S513)</f>
        <v>225</v>
      </c>
      <c r="T514" s="64"/>
      <c r="U514" s="64">
        <f>SUM(U483,U486,U489,U498,U501,U504,U510,U513)</f>
        <v>7</v>
      </c>
      <c r="V514" s="64">
        <f>SUM(V504)</f>
        <v>200</v>
      </c>
    </row>
    <row r="515" spans="1:23" ht="27" customHeight="1" x14ac:dyDescent="0.2">
      <c r="A515" s="205" t="s">
        <v>209</v>
      </c>
      <c r="B515" s="205"/>
      <c r="C515" s="205"/>
      <c r="D515" s="205"/>
      <c r="E515" s="205"/>
      <c r="F515" s="205"/>
      <c r="G515" s="205"/>
      <c r="H515" s="205"/>
      <c r="I515" s="205"/>
      <c r="J515" s="205"/>
      <c r="K515" s="205"/>
      <c r="L515" s="205"/>
      <c r="M515" s="205"/>
      <c r="N515" s="205"/>
      <c r="O515" s="205"/>
      <c r="P515" s="205"/>
      <c r="Q515" s="205"/>
      <c r="R515" s="205"/>
      <c r="S515" s="205"/>
      <c r="T515" s="205"/>
      <c r="U515" s="205"/>
      <c r="V515" s="205"/>
      <c r="W515" s="205"/>
    </row>
    <row r="516" spans="1:23" x14ac:dyDescent="0.2">
      <c r="A516" s="206" t="s">
        <v>210</v>
      </c>
      <c r="B516" s="206"/>
      <c r="C516" s="206"/>
      <c r="D516" s="206"/>
      <c r="E516" s="206"/>
      <c r="F516" s="206"/>
      <c r="G516" s="206"/>
      <c r="H516" s="206"/>
      <c r="I516" s="206"/>
      <c r="J516" s="206"/>
      <c r="K516" s="206"/>
      <c r="L516" s="206"/>
      <c r="M516" s="206"/>
      <c r="N516" s="206"/>
      <c r="O516" s="206"/>
      <c r="P516" s="206"/>
      <c r="Q516" s="206"/>
      <c r="R516" s="206"/>
      <c r="S516" s="206"/>
      <c r="T516" s="206"/>
      <c r="U516" s="206"/>
      <c r="V516" s="206"/>
      <c r="W516" s="206"/>
    </row>
    <row r="517" spans="1:23" x14ac:dyDescent="0.2">
      <c r="A517" s="37"/>
      <c r="B517" s="37"/>
      <c r="C517" s="29"/>
      <c r="D517" s="29"/>
      <c r="E517" s="29"/>
      <c r="F517" s="29"/>
      <c r="G517" s="29"/>
      <c r="H517" s="29"/>
      <c r="I517" s="29"/>
    </row>
    <row r="518" spans="1:23" x14ac:dyDescent="0.2">
      <c r="A518" s="37"/>
      <c r="B518" s="66" t="s">
        <v>14</v>
      </c>
      <c r="E518" s="29"/>
      <c r="F518" s="29"/>
      <c r="G518" s="37"/>
      <c r="H518" s="37"/>
      <c r="I518" s="37"/>
      <c r="J518" s="37"/>
      <c r="K518" s="37"/>
      <c r="L518" s="37"/>
      <c r="M518" s="37"/>
      <c r="N518" s="29"/>
      <c r="O518" s="29"/>
      <c r="P518" s="29"/>
      <c r="Q518" s="29"/>
      <c r="R518" s="29"/>
      <c r="S518" s="29"/>
      <c r="T518" s="29"/>
      <c r="U518" s="29"/>
      <c r="V518" s="29"/>
    </row>
    <row r="519" spans="1:23" x14ac:dyDescent="0.2">
      <c r="A519" s="37"/>
      <c r="B519" s="5" t="s">
        <v>25</v>
      </c>
      <c r="C519" s="28">
        <v>0</v>
      </c>
      <c r="E519" s="29"/>
      <c r="F519" s="29"/>
      <c r="G519" s="4"/>
      <c r="H519" s="4"/>
      <c r="I519" s="4"/>
      <c r="J519" s="4"/>
      <c r="K519" s="4"/>
      <c r="L519" s="4"/>
      <c r="M519" s="4"/>
      <c r="N519" s="29"/>
      <c r="O519" s="29"/>
      <c r="P519" s="29"/>
      <c r="Q519" s="29"/>
      <c r="R519" s="29"/>
      <c r="S519" s="29"/>
      <c r="T519" s="29"/>
      <c r="U519" s="29"/>
      <c r="V519" s="29"/>
    </row>
    <row r="520" spans="1:23" x14ac:dyDescent="0.2">
      <c r="A520" s="37"/>
      <c r="B520" s="67" t="s">
        <v>26</v>
      </c>
      <c r="C520" s="28">
        <f>SUM(G514,J514,M514)</f>
        <v>104</v>
      </c>
      <c r="E520" s="29"/>
      <c r="F520" s="29"/>
      <c r="G520" s="4"/>
      <c r="H520" s="4"/>
      <c r="I520" s="4"/>
      <c r="J520" s="4"/>
      <c r="K520" s="4"/>
      <c r="L520" s="4"/>
      <c r="M520" s="4"/>
      <c r="N520" s="29"/>
      <c r="O520" s="29"/>
      <c r="P520" s="29"/>
      <c r="Q520" s="29"/>
      <c r="R520" s="29"/>
      <c r="S520" s="29"/>
      <c r="T520" s="29"/>
      <c r="U520" s="29"/>
      <c r="V520" s="29"/>
    </row>
    <row r="521" spans="1:23" x14ac:dyDescent="0.2">
      <c r="A521" s="37"/>
      <c r="B521" s="67" t="s">
        <v>3</v>
      </c>
      <c r="C521" s="28">
        <f>SUM(F514,I514,L514)</f>
        <v>7</v>
      </c>
      <c r="E521" s="29"/>
      <c r="F521" s="29"/>
      <c r="G521" s="4"/>
      <c r="H521" s="4"/>
      <c r="I521" s="4"/>
      <c r="J521" s="4"/>
      <c r="K521" s="4"/>
      <c r="L521" s="4"/>
      <c r="M521" s="4"/>
      <c r="N521" s="29"/>
      <c r="O521" s="29"/>
      <c r="P521" s="29"/>
      <c r="Q521" s="29"/>
      <c r="R521" s="29"/>
      <c r="S521" s="29"/>
      <c r="T521" s="29"/>
      <c r="U521" s="29"/>
      <c r="V521" s="29"/>
    </row>
    <row r="522" spans="1:23" x14ac:dyDescent="0.2">
      <c r="A522" s="37"/>
      <c r="B522" s="68"/>
      <c r="C522" s="4"/>
      <c r="E522" s="29"/>
      <c r="F522" s="29"/>
      <c r="G522" s="4"/>
      <c r="H522" s="4"/>
      <c r="I522" s="4"/>
      <c r="J522" s="4"/>
      <c r="K522" s="4"/>
      <c r="L522" s="4"/>
      <c r="M522" s="4"/>
      <c r="N522" s="29"/>
      <c r="O522" s="29"/>
      <c r="P522" s="29"/>
      <c r="Q522" s="29"/>
      <c r="R522" s="29"/>
      <c r="S522" s="29"/>
      <c r="T522" s="29"/>
      <c r="U522" s="29"/>
      <c r="V522" s="29"/>
    </row>
    <row r="523" spans="1:23" x14ac:dyDescent="0.2">
      <c r="A523" s="37"/>
      <c r="B523" s="66" t="s">
        <v>15</v>
      </c>
      <c r="C523" s="4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</row>
    <row r="524" spans="1:23" x14ac:dyDescent="0.2">
      <c r="A524" s="37"/>
      <c r="B524" s="5" t="s">
        <v>25</v>
      </c>
      <c r="C524" s="28">
        <v>5</v>
      </c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</row>
    <row r="525" spans="1:23" x14ac:dyDescent="0.2">
      <c r="B525" s="5" t="s">
        <v>26</v>
      </c>
      <c r="C525" s="28">
        <f>SUM(P514,S514,V514)</f>
        <v>475</v>
      </c>
      <c r="D525" s="29"/>
      <c r="E525" s="29"/>
      <c r="F525" s="29"/>
      <c r="G525" s="29"/>
      <c r="H525" s="29"/>
      <c r="I525" s="29"/>
      <c r="J525" s="29"/>
    </row>
    <row r="526" spans="1:23" x14ac:dyDescent="0.2">
      <c r="A526" s="37"/>
      <c r="B526" s="67" t="s">
        <v>3</v>
      </c>
      <c r="C526" s="28">
        <f>SUM(O514,R514,U514)</f>
        <v>23</v>
      </c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</row>
    <row r="527" spans="1:23" x14ac:dyDescent="0.2">
      <c r="B527" s="38"/>
    </row>
    <row r="528" spans="1:23" x14ac:dyDescent="0.2">
      <c r="B528" s="38"/>
    </row>
    <row r="529" spans="1:22" x14ac:dyDescent="0.2">
      <c r="B529" s="38"/>
    </row>
    <row r="530" spans="1:22" x14ac:dyDescent="0.2">
      <c r="B530" s="38"/>
    </row>
    <row r="531" spans="1:22" x14ac:dyDescent="0.2">
      <c r="B531" s="38"/>
    </row>
    <row r="532" spans="1:22" x14ac:dyDescent="0.2">
      <c r="B532" s="38"/>
    </row>
    <row r="533" spans="1:22" x14ac:dyDescent="0.2">
      <c r="B533" s="38"/>
    </row>
    <row r="534" spans="1:22" x14ac:dyDescent="0.2">
      <c r="B534" s="38"/>
    </row>
    <row r="535" spans="1:22" x14ac:dyDescent="0.2">
      <c r="B535" s="38"/>
    </row>
    <row r="536" spans="1:22" x14ac:dyDescent="0.2">
      <c r="B536" s="38"/>
    </row>
    <row r="537" spans="1:22" x14ac:dyDescent="0.2">
      <c r="B537" s="38"/>
    </row>
    <row r="538" spans="1:22" x14ac:dyDescent="0.2">
      <c r="B538" s="38"/>
    </row>
    <row r="539" spans="1:22" x14ac:dyDescent="0.2">
      <c r="A539" s="29" t="s">
        <v>12</v>
      </c>
      <c r="B539" s="133" t="s">
        <v>271</v>
      </c>
      <c r="C539" s="133"/>
      <c r="D539" s="133"/>
      <c r="E539" s="133"/>
      <c r="F539" s="133"/>
      <c r="G539" s="133"/>
      <c r="H539" s="133"/>
      <c r="I539" s="133"/>
      <c r="J539" s="133"/>
      <c r="K539" s="133"/>
      <c r="L539" s="133"/>
      <c r="M539" s="133"/>
      <c r="N539" s="133" t="s">
        <v>186</v>
      </c>
      <c r="O539" s="133"/>
      <c r="P539" s="133"/>
      <c r="Q539" s="133"/>
      <c r="R539" s="133"/>
      <c r="S539" s="133"/>
      <c r="T539" s="133"/>
      <c r="U539" s="133"/>
      <c r="V539" s="133"/>
    </row>
    <row r="540" spans="1:22" x14ac:dyDescent="0.2">
      <c r="A540" s="29" t="s">
        <v>11</v>
      </c>
      <c r="B540" s="44"/>
      <c r="C540" s="44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132" t="s">
        <v>187</v>
      </c>
      <c r="O540" s="132"/>
      <c r="P540" s="132"/>
      <c r="Q540" s="132"/>
      <c r="R540" s="132"/>
      <c r="S540" s="132"/>
      <c r="T540" s="132"/>
      <c r="U540" s="132"/>
      <c r="V540" s="132"/>
    </row>
    <row r="541" spans="1:22" x14ac:dyDescent="0.2">
      <c r="A541" s="29" t="s">
        <v>263</v>
      </c>
      <c r="B541" s="189" t="s">
        <v>100</v>
      </c>
      <c r="C541" s="189"/>
      <c r="D541" s="189"/>
      <c r="E541" s="189"/>
      <c r="F541" s="189"/>
      <c r="G541" s="189"/>
      <c r="H541" s="189"/>
      <c r="I541" s="189"/>
      <c r="J541" s="189"/>
      <c r="K541" s="189"/>
      <c r="L541" s="189"/>
      <c r="M541" s="189"/>
      <c r="N541" s="43"/>
      <c r="O541" s="43"/>
      <c r="P541" s="43"/>
      <c r="Q541" s="43"/>
      <c r="R541" s="43"/>
      <c r="S541" s="43"/>
      <c r="T541" s="43"/>
      <c r="U541" s="43"/>
      <c r="V541" s="43"/>
    </row>
    <row r="542" spans="1:22" x14ac:dyDescent="0.2">
      <c r="A542" s="29"/>
      <c r="B542" s="189" t="s">
        <v>272</v>
      </c>
      <c r="C542" s="189"/>
      <c r="D542" s="189"/>
      <c r="E542" s="189"/>
      <c r="F542" s="189"/>
      <c r="G542" s="189"/>
      <c r="H542" s="189"/>
      <c r="I542" s="189"/>
      <c r="J542" s="189"/>
      <c r="K542" s="189"/>
      <c r="L542" s="189"/>
      <c r="M542" s="189"/>
      <c r="N542" s="43"/>
      <c r="O542" s="43"/>
      <c r="P542" s="43"/>
      <c r="Q542" s="43"/>
      <c r="R542" s="43"/>
      <c r="S542" s="43"/>
      <c r="T542" s="43"/>
      <c r="U542" s="43"/>
      <c r="V542" s="43"/>
    </row>
    <row r="543" spans="1:22" x14ac:dyDescent="0.2">
      <c r="A543" s="29"/>
      <c r="B543" s="44"/>
      <c r="C543" s="44"/>
      <c r="D543" s="44"/>
      <c r="E543" s="44"/>
      <c r="F543" s="44"/>
      <c r="G543" s="44"/>
      <c r="H543" s="44"/>
      <c r="I543" s="44"/>
      <c r="J543" s="44"/>
      <c r="K543" s="44"/>
      <c r="L543" s="44"/>
      <c r="M543" s="44"/>
      <c r="N543" s="43"/>
      <c r="O543" s="43"/>
      <c r="P543" s="43"/>
      <c r="Q543" s="43"/>
      <c r="R543" s="43"/>
      <c r="S543" s="43"/>
      <c r="T543" s="43"/>
      <c r="U543" s="43"/>
      <c r="V543" s="43"/>
    </row>
    <row r="544" spans="1:22" ht="13.5" customHeight="1" x14ac:dyDescent="0.2">
      <c r="A544" s="134" t="s">
        <v>1</v>
      </c>
      <c r="B544" s="134" t="s">
        <v>2</v>
      </c>
      <c r="C544" s="199" t="s">
        <v>19</v>
      </c>
      <c r="D544" s="200"/>
      <c r="E544" s="200"/>
      <c r="F544" s="201" t="s">
        <v>99</v>
      </c>
      <c r="G544" s="201"/>
      <c r="H544" s="201"/>
      <c r="I544" s="201"/>
      <c r="J544" s="201"/>
      <c r="K544" s="201"/>
      <c r="L544" s="201"/>
      <c r="M544" s="201"/>
      <c r="N544" s="201"/>
      <c r="O544" s="201"/>
      <c r="P544" s="201"/>
      <c r="Q544" s="201"/>
      <c r="R544" s="201"/>
      <c r="S544" s="201"/>
      <c r="T544" s="201"/>
      <c r="U544" s="201"/>
      <c r="V544" s="201"/>
    </row>
    <row r="545" spans="1:22" ht="23.25" customHeight="1" x14ac:dyDescent="0.2">
      <c r="A545" s="135"/>
      <c r="B545" s="135"/>
      <c r="C545" s="208" t="s">
        <v>16</v>
      </c>
      <c r="D545" s="225" t="s">
        <v>3</v>
      </c>
      <c r="E545" s="217" t="s">
        <v>4</v>
      </c>
      <c r="F545" s="184" t="s">
        <v>14</v>
      </c>
      <c r="G545" s="175"/>
      <c r="H545" s="175"/>
      <c r="I545" s="175"/>
      <c r="J545" s="175"/>
      <c r="K545" s="175"/>
      <c r="L545" s="175"/>
      <c r="M545" s="175"/>
      <c r="N545" s="176"/>
      <c r="O545" s="184" t="s">
        <v>15</v>
      </c>
      <c r="P545" s="175"/>
      <c r="Q545" s="175"/>
      <c r="R545" s="175"/>
      <c r="S545" s="175"/>
      <c r="T545" s="175"/>
      <c r="U545" s="175"/>
      <c r="V545" s="176"/>
    </row>
    <row r="546" spans="1:22" ht="24.75" customHeight="1" x14ac:dyDescent="0.2">
      <c r="A546" s="135"/>
      <c r="B546" s="135"/>
      <c r="C546" s="208"/>
      <c r="D546" s="225"/>
      <c r="E546" s="217"/>
      <c r="F546" s="186" t="s">
        <v>106</v>
      </c>
      <c r="G546" s="187"/>
      <c r="H546" s="188"/>
      <c r="I546" s="181" t="s">
        <v>6</v>
      </c>
      <c r="J546" s="182"/>
      <c r="K546" s="182"/>
      <c r="L546" s="185" t="s">
        <v>7</v>
      </c>
      <c r="M546" s="185"/>
      <c r="N546" s="185"/>
      <c r="O546" s="181" t="s">
        <v>6</v>
      </c>
      <c r="P546" s="182"/>
      <c r="Q546" s="183"/>
      <c r="R546" s="181" t="s">
        <v>17</v>
      </c>
      <c r="S546" s="182"/>
      <c r="T546" s="183"/>
      <c r="U546" s="181" t="s">
        <v>10</v>
      </c>
      <c r="V546" s="183"/>
    </row>
    <row r="547" spans="1:22" ht="83.25" customHeight="1" x14ac:dyDescent="0.2">
      <c r="A547" s="136"/>
      <c r="B547" s="136"/>
      <c r="C547" s="208"/>
      <c r="D547" s="225"/>
      <c r="E547" s="217"/>
      <c r="F547" s="50" t="s">
        <v>3</v>
      </c>
      <c r="G547" s="48" t="s">
        <v>8</v>
      </c>
      <c r="H547" s="49" t="s">
        <v>18</v>
      </c>
      <c r="I547" s="50" t="s">
        <v>3</v>
      </c>
      <c r="J547" s="48" t="s">
        <v>8</v>
      </c>
      <c r="K547" s="49" t="s">
        <v>18</v>
      </c>
      <c r="L547" s="50" t="s">
        <v>3</v>
      </c>
      <c r="M547" s="48" t="s">
        <v>8</v>
      </c>
      <c r="N547" s="49" t="s">
        <v>18</v>
      </c>
      <c r="O547" s="50" t="s">
        <v>3</v>
      </c>
      <c r="P547" s="48" t="s">
        <v>8</v>
      </c>
      <c r="Q547" s="49" t="s">
        <v>18</v>
      </c>
      <c r="R547" s="69" t="s">
        <v>3</v>
      </c>
      <c r="S547" s="51" t="s">
        <v>8</v>
      </c>
      <c r="T547" s="70" t="s">
        <v>18</v>
      </c>
      <c r="U547" s="50" t="s">
        <v>3</v>
      </c>
      <c r="V547" s="48" t="s">
        <v>8</v>
      </c>
    </row>
    <row r="548" spans="1:22" x14ac:dyDescent="0.2">
      <c r="A548" s="102" t="s">
        <v>113</v>
      </c>
      <c r="B548" s="73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</row>
    <row r="549" spans="1:22" x14ac:dyDescent="0.2">
      <c r="A549" s="6"/>
      <c r="B549" s="57"/>
      <c r="C549" s="24"/>
      <c r="D549" s="22"/>
      <c r="E549" s="23"/>
      <c r="F549" s="71"/>
      <c r="G549" s="24"/>
      <c r="H549" s="23"/>
      <c r="I549" s="22"/>
      <c r="J549" s="24"/>
      <c r="K549" s="23"/>
      <c r="L549" s="22"/>
      <c r="M549" s="24"/>
      <c r="N549" s="23"/>
      <c r="O549" s="22"/>
      <c r="P549" s="24"/>
      <c r="Q549" s="23"/>
      <c r="R549" s="22"/>
      <c r="S549" s="24"/>
      <c r="T549" s="23"/>
      <c r="U549" s="22"/>
      <c r="V549" s="24"/>
    </row>
    <row r="550" spans="1:22" x14ac:dyDescent="0.2">
      <c r="A550" s="137" t="s">
        <v>114</v>
      </c>
      <c r="B550" s="138"/>
      <c r="C550" s="56">
        <f>SUM(C549:C549)</f>
        <v>0</v>
      </c>
      <c r="D550" s="56">
        <f t="shared" ref="D550:V550" si="80">SUM(D549:D549)</f>
        <v>0</v>
      </c>
      <c r="E550" s="56"/>
      <c r="F550" s="56">
        <f t="shared" si="80"/>
        <v>0</v>
      </c>
      <c r="G550" s="56">
        <f t="shared" si="80"/>
        <v>0</v>
      </c>
      <c r="H550" s="56"/>
      <c r="I550" s="56">
        <f t="shared" si="80"/>
        <v>0</v>
      </c>
      <c r="J550" s="56">
        <f t="shared" si="80"/>
        <v>0</v>
      </c>
      <c r="K550" s="56"/>
      <c r="L550" s="56">
        <f t="shared" si="80"/>
        <v>0</v>
      </c>
      <c r="M550" s="56">
        <f t="shared" si="80"/>
        <v>0</v>
      </c>
      <c r="N550" s="56"/>
      <c r="O550" s="56">
        <f t="shared" si="80"/>
        <v>0</v>
      </c>
      <c r="P550" s="56">
        <f t="shared" si="80"/>
        <v>0</v>
      </c>
      <c r="Q550" s="56"/>
      <c r="R550" s="56">
        <f t="shared" si="80"/>
        <v>0</v>
      </c>
      <c r="S550" s="56">
        <f t="shared" si="80"/>
        <v>0</v>
      </c>
      <c r="T550" s="56"/>
      <c r="U550" s="56">
        <f t="shared" si="80"/>
        <v>0</v>
      </c>
      <c r="V550" s="56">
        <f t="shared" si="80"/>
        <v>0</v>
      </c>
    </row>
    <row r="551" spans="1:22" x14ac:dyDescent="0.2">
      <c r="A551" s="99" t="s">
        <v>115</v>
      </c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7"/>
    </row>
    <row r="552" spans="1:22" ht="15.75" x14ac:dyDescent="0.2">
      <c r="A552" s="119" t="s">
        <v>140</v>
      </c>
      <c r="B552" s="120" t="s">
        <v>253</v>
      </c>
      <c r="C552" s="107">
        <f>SUM(G552,J552,M552,P552,S552,V552)</f>
        <v>15</v>
      </c>
      <c r="D552" s="105">
        <f>SUM(F552,I552,L552,O552,R552,U552)</f>
        <v>1</v>
      </c>
      <c r="E552" s="106" t="s">
        <v>38</v>
      </c>
      <c r="F552" s="116">
        <v>1</v>
      </c>
      <c r="G552" s="107">
        <v>15</v>
      </c>
      <c r="H552" s="106">
        <v>300</v>
      </c>
      <c r="I552" s="22"/>
      <c r="J552" s="24"/>
      <c r="K552" s="23"/>
      <c r="L552" s="22"/>
      <c r="M552" s="24"/>
      <c r="N552" s="23"/>
      <c r="O552" s="22"/>
      <c r="P552" s="24"/>
      <c r="Q552" s="23"/>
      <c r="R552" s="22"/>
      <c r="S552" s="24"/>
      <c r="T552" s="23"/>
      <c r="U552" s="22"/>
      <c r="V552" s="24"/>
    </row>
    <row r="553" spans="1:22" x14ac:dyDescent="0.2">
      <c r="A553" s="137" t="s">
        <v>116</v>
      </c>
      <c r="B553" s="138"/>
      <c r="C553" s="56">
        <f>SUM(C552)</f>
        <v>15</v>
      </c>
      <c r="D553" s="56">
        <f t="shared" ref="D553:V553" si="81">SUM(D552)</f>
        <v>1</v>
      </c>
      <c r="E553" s="56"/>
      <c r="F553" s="56">
        <f t="shared" si="81"/>
        <v>1</v>
      </c>
      <c r="G553" s="56">
        <f t="shared" si="81"/>
        <v>15</v>
      </c>
      <c r="H553" s="56"/>
      <c r="I553" s="56">
        <f t="shared" si="81"/>
        <v>0</v>
      </c>
      <c r="J553" s="56">
        <f t="shared" si="81"/>
        <v>0</v>
      </c>
      <c r="K553" s="56"/>
      <c r="L553" s="56">
        <f t="shared" si="81"/>
        <v>0</v>
      </c>
      <c r="M553" s="56">
        <f t="shared" si="81"/>
        <v>0</v>
      </c>
      <c r="N553" s="56"/>
      <c r="O553" s="56">
        <f t="shared" si="81"/>
        <v>0</v>
      </c>
      <c r="P553" s="56">
        <f t="shared" si="81"/>
        <v>0</v>
      </c>
      <c r="Q553" s="56"/>
      <c r="R553" s="56">
        <f t="shared" si="81"/>
        <v>0</v>
      </c>
      <c r="S553" s="56">
        <f t="shared" si="81"/>
        <v>0</v>
      </c>
      <c r="T553" s="56"/>
      <c r="U553" s="56">
        <f t="shared" si="81"/>
        <v>0</v>
      </c>
      <c r="V553" s="56">
        <f t="shared" si="81"/>
        <v>0</v>
      </c>
    </row>
    <row r="554" spans="1:22" x14ac:dyDescent="0.2">
      <c r="A554" s="99" t="s">
        <v>117</v>
      </c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7"/>
    </row>
    <row r="555" spans="1:22" ht="15.75" x14ac:dyDescent="0.2">
      <c r="A555" s="20"/>
      <c r="B555" s="53"/>
      <c r="C555" s="24"/>
      <c r="D555" s="22"/>
      <c r="E555" s="23"/>
      <c r="F555" s="71"/>
      <c r="G555" s="24"/>
      <c r="H555" s="23"/>
      <c r="I555" s="22"/>
      <c r="J555" s="24"/>
      <c r="K555" s="23"/>
      <c r="L555" s="22"/>
      <c r="M555" s="24"/>
      <c r="N555" s="23"/>
      <c r="O555" s="22"/>
      <c r="P555" s="24"/>
      <c r="Q555" s="23"/>
      <c r="R555" s="22"/>
      <c r="S555" s="24"/>
      <c r="T555" s="23"/>
      <c r="U555" s="22"/>
      <c r="V555" s="24"/>
    </row>
    <row r="556" spans="1:22" x14ac:dyDescent="0.2">
      <c r="A556" s="137" t="s">
        <v>118</v>
      </c>
      <c r="B556" s="138"/>
      <c r="C556" s="56">
        <f>SUM(C555)</f>
        <v>0</v>
      </c>
      <c r="D556" s="56">
        <f t="shared" ref="D556:U556" si="82">SUM(D555)</f>
        <v>0</v>
      </c>
      <c r="E556" s="56"/>
      <c r="F556" s="56">
        <f t="shared" si="82"/>
        <v>0</v>
      </c>
      <c r="G556" s="56">
        <f t="shared" si="82"/>
        <v>0</v>
      </c>
      <c r="H556" s="56"/>
      <c r="I556" s="56">
        <f t="shared" si="82"/>
        <v>0</v>
      </c>
      <c r="J556" s="56">
        <f t="shared" si="82"/>
        <v>0</v>
      </c>
      <c r="K556" s="56"/>
      <c r="L556" s="56">
        <f t="shared" si="82"/>
        <v>0</v>
      </c>
      <c r="M556" s="56">
        <f t="shared" si="82"/>
        <v>0</v>
      </c>
      <c r="N556" s="56"/>
      <c r="O556" s="56"/>
      <c r="P556" s="56"/>
      <c r="Q556" s="56"/>
      <c r="R556" s="56">
        <f t="shared" si="82"/>
        <v>0</v>
      </c>
      <c r="S556" s="56">
        <f t="shared" si="82"/>
        <v>0</v>
      </c>
      <c r="T556" s="56"/>
      <c r="U556" s="56">
        <f t="shared" si="82"/>
        <v>0</v>
      </c>
      <c r="V556" s="56">
        <f>SUM(V555:V555)</f>
        <v>0</v>
      </c>
    </row>
    <row r="557" spans="1:22" x14ac:dyDescent="0.2">
      <c r="A557" s="99" t="s">
        <v>119</v>
      </c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7"/>
    </row>
    <row r="558" spans="1:22" x14ac:dyDescent="0.2">
      <c r="A558" s="7"/>
      <c r="B558" s="57"/>
      <c r="C558" s="24"/>
      <c r="D558" s="22"/>
      <c r="E558" s="58"/>
      <c r="F558" s="71"/>
      <c r="G558" s="24"/>
      <c r="H558" s="23"/>
      <c r="I558" s="22"/>
      <c r="J558" s="24"/>
      <c r="K558" s="23"/>
      <c r="L558" s="22"/>
      <c r="M558" s="24"/>
      <c r="N558" s="23"/>
      <c r="O558" s="22"/>
      <c r="P558" s="24"/>
      <c r="Q558" s="23"/>
      <c r="R558" s="22"/>
      <c r="S558" s="24"/>
      <c r="T558" s="23"/>
      <c r="U558" s="22"/>
      <c r="V558" s="24"/>
    </row>
    <row r="559" spans="1:22" x14ac:dyDescent="0.2">
      <c r="A559" s="137" t="s">
        <v>120</v>
      </c>
      <c r="B559" s="138"/>
      <c r="C559" s="56">
        <f>SUM(C558:C558)</f>
        <v>0</v>
      </c>
      <c r="D559" s="56">
        <f t="shared" ref="D559:U559" si="83">SUM(D558:D558)</f>
        <v>0</v>
      </c>
      <c r="E559" s="56"/>
      <c r="F559" s="56">
        <f t="shared" si="83"/>
        <v>0</v>
      </c>
      <c r="G559" s="56">
        <f t="shared" si="83"/>
        <v>0</v>
      </c>
      <c r="H559" s="56"/>
      <c r="I559" s="56">
        <f t="shared" si="83"/>
        <v>0</v>
      </c>
      <c r="J559" s="56">
        <f t="shared" si="83"/>
        <v>0</v>
      </c>
      <c r="K559" s="56"/>
      <c r="L559" s="56">
        <f t="shared" si="83"/>
        <v>0</v>
      </c>
      <c r="M559" s="56">
        <f t="shared" si="83"/>
        <v>0</v>
      </c>
      <c r="N559" s="56"/>
      <c r="O559" s="56">
        <f t="shared" si="83"/>
        <v>0</v>
      </c>
      <c r="P559" s="56">
        <f t="shared" si="83"/>
        <v>0</v>
      </c>
      <c r="Q559" s="56"/>
      <c r="R559" s="56">
        <f t="shared" si="83"/>
        <v>0</v>
      </c>
      <c r="S559" s="56">
        <f t="shared" si="83"/>
        <v>0</v>
      </c>
      <c r="T559" s="56"/>
      <c r="U559" s="56">
        <f t="shared" si="83"/>
        <v>0</v>
      </c>
      <c r="V559" s="56">
        <f>SUM(V558:V558)</f>
        <v>0</v>
      </c>
    </row>
    <row r="560" spans="1:22" x14ac:dyDescent="0.2">
      <c r="A560" s="99" t="s">
        <v>181</v>
      </c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7"/>
    </row>
    <row r="561" spans="1:22" ht="31.5" x14ac:dyDescent="0.2">
      <c r="A561" s="20" t="s">
        <v>179</v>
      </c>
      <c r="B561" s="57"/>
      <c r="C561" s="24"/>
      <c r="D561" s="22">
        <f>SUM(F561,I561,L561,R561,U561)</f>
        <v>12</v>
      </c>
      <c r="E561" s="58"/>
      <c r="F561" s="71"/>
      <c r="G561" s="24"/>
      <c r="H561" s="23"/>
      <c r="I561" s="22"/>
      <c r="J561" s="24"/>
      <c r="K561" s="23"/>
      <c r="L561" s="22">
        <v>12</v>
      </c>
      <c r="M561" s="24"/>
      <c r="N561" s="23"/>
      <c r="O561" s="22"/>
      <c r="P561" s="24"/>
      <c r="Q561" s="23"/>
      <c r="R561" s="22"/>
      <c r="S561" s="24"/>
      <c r="T561" s="23"/>
      <c r="U561" s="22"/>
      <c r="V561" s="24"/>
    </row>
    <row r="562" spans="1:22" x14ac:dyDescent="0.2">
      <c r="A562" s="137" t="s">
        <v>122</v>
      </c>
      <c r="B562" s="138"/>
      <c r="C562" s="56">
        <f>SUM(C561:C561)</f>
        <v>0</v>
      </c>
      <c r="D562" s="56">
        <f t="shared" ref="D562:V562" si="84">SUM(D561:D561)</f>
        <v>12</v>
      </c>
      <c r="E562" s="56"/>
      <c r="F562" s="56">
        <f t="shared" si="84"/>
        <v>0</v>
      </c>
      <c r="G562" s="56">
        <f t="shared" si="84"/>
        <v>0</v>
      </c>
      <c r="H562" s="56"/>
      <c r="I562" s="56">
        <f t="shared" si="84"/>
        <v>0</v>
      </c>
      <c r="J562" s="56">
        <f t="shared" si="84"/>
        <v>0</v>
      </c>
      <c r="K562" s="56"/>
      <c r="L562" s="56">
        <f t="shared" si="84"/>
        <v>12</v>
      </c>
      <c r="M562" s="56">
        <f t="shared" si="84"/>
        <v>0</v>
      </c>
      <c r="N562" s="56"/>
      <c r="O562" s="56">
        <f t="shared" si="84"/>
        <v>0</v>
      </c>
      <c r="P562" s="56">
        <f t="shared" si="84"/>
        <v>0</v>
      </c>
      <c r="Q562" s="56"/>
      <c r="R562" s="56">
        <f t="shared" si="84"/>
        <v>0</v>
      </c>
      <c r="S562" s="56">
        <f t="shared" si="84"/>
        <v>0</v>
      </c>
      <c r="T562" s="56"/>
      <c r="U562" s="56">
        <f t="shared" si="84"/>
        <v>0</v>
      </c>
      <c r="V562" s="56">
        <f t="shared" si="84"/>
        <v>0</v>
      </c>
    </row>
    <row r="563" spans="1:22" x14ac:dyDescent="0.2">
      <c r="A563" s="99" t="s">
        <v>121</v>
      </c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7"/>
    </row>
    <row r="564" spans="1:22" x14ac:dyDescent="0.2">
      <c r="A564" s="3"/>
      <c r="B564" s="62"/>
      <c r="C564" s="24"/>
      <c r="D564" s="22"/>
      <c r="E564" s="58"/>
      <c r="F564" s="71"/>
      <c r="G564" s="24"/>
      <c r="H564" s="23"/>
      <c r="I564" s="22"/>
      <c r="J564" s="24"/>
      <c r="K564" s="23"/>
      <c r="L564" s="22"/>
      <c r="M564" s="24"/>
      <c r="N564" s="23"/>
      <c r="O564" s="22"/>
      <c r="P564" s="24"/>
      <c r="Q564" s="23"/>
      <c r="R564" s="22"/>
      <c r="S564" s="24"/>
      <c r="T564" s="23"/>
      <c r="U564" s="22"/>
      <c r="V564" s="24"/>
    </row>
    <row r="565" spans="1:22" x14ac:dyDescent="0.2">
      <c r="A565" s="137" t="s">
        <v>123</v>
      </c>
      <c r="B565" s="138"/>
      <c r="C565" s="56">
        <f>SUM(C564:C564)</f>
        <v>0</v>
      </c>
      <c r="D565" s="56">
        <f t="shared" ref="D565:V565" si="85">SUM(D564:D564)</f>
        <v>0</v>
      </c>
      <c r="E565" s="56"/>
      <c r="F565" s="56">
        <f t="shared" si="85"/>
        <v>0</v>
      </c>
      <c r="G565" s="56">
        <f t="shared" si="85"/>
        <v>0</v>
      </c>
      <c r="H565" s="56"/>
      <c r="I565" s="56">
        <f t="shared" si="85"/>
        <v>0</v>
      </c>
      <c r="J565" s="56">
        <f t="shared" si="85"/>
        <v>0</v>
      </c>
      <c r="K565" s="56"/>
      <c r="L565" s="56">
        <f t="shared" si="85"/>
        <v>0</v>
      </c>
      <c r="M565" s="56">
        <f t="shared" si="85"/>
        <v>0</v>
      </c>
      <c r="N565" s="56"/>
      <c r="O565" s="56">
        <f t="shared" si="85"/>
        <v>0</v>
      </c>
      <c r="P565" s="56">
        <f t="shared" si="85"/>
        <v>0</v>
      </c>
      <c r="Q565" s="56"/>
      <c r="R565" s="56">
        <f t="shared" si="85"/>
        <v>0</v>
      </c>
      <c r="S565" s="56">
        <f t="shared" si="85"/>
        <v>0</v>
      </c>
      <c r="T565" s="56"/>
      <c r="U565" s="56">
        <f t="shared" si="85"/>
        <v>0</v>
      </c>
      <c r="V565" s="56">
        <f t="shared" si="85"/>
        <v>0</v>
      </c>
    </row>
    <row r="566" spans="1:22" x14ac:dyDescent="0.2">
      <c r="A566" s="101" t="s">
        <v>124</v>
      </c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5"/>
    </row>
    <row r="567" spans="1:22" x14ac:dyDescent="0.2">
      <c r="A567" s="99" t="s">
        <v>125</v>
      </c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7"/>
    </row>
    <row r="568" spans="1:22" ht="15.75" x14ac:dyDescent="0.2">
      <c r="A568" s="20" t="s">
        <v>189</v>
      </c>
      <c r="B568" s="53" t="s">
        <v>33</v>
      </c>
      <c r="C568" s="24">
        <f t="shared" ref="C568" si="86">SUM(G568,J568,M568,P568,S568,V568)</f>
        <v>24</v>
      </c>
      <c r="D568" s="22">
        <f t="shared" ref="D568" si="87">SUM(F568,I568,L568,O568,R568,U568)</f>
        <v>2</v>
      </c>
      <c r="E568" s="58" t="s">
        <v>38</v>
      </c>
      <c r="F568" s="71">
        <v>0.5</v>
      </c>
      <c r="G568" s="24">
        <v>4</v>
      </c>
      <c r="H568" s="23">
        <v>300</v>
      </c>
      <c r="I568" s="22"/>
      <c r="J568" s="24"/>
      <c r="K568" s="23"/>
      <c r="L568" s="22"/>
      <c r="M568" s="24"/>
      <c r="N568" s="23"/>
      <c r="O568" s="22">
        <v>1.5</v>
      </c>
      <c r="P568" s="24">
        <v>20</v>
      </c>
      <c r="Q568" s="23">
        <v>10</v>
      </c>
      <c r="R568" s="22"/>
      <c r="S568" s="24"/>
      <c r="T568" s="23"/>
      <c r="U568" s="22"/>
      <c r="V568" s="24"/>
    </row>
    <row r="569" spans="1:22" x14ac:dyDescent="0.2">
      <c r="A569" s="190" t="s">
        <v>126</v>
      </c>
      <c r="B569" s="191"/>
      <c r="C569" s="63">
        <f>SUM(C568:C568)</f>
        <v>24</v>
      </c>
      <c r="D569" s="63">
        <f t="shared" ref="D569:V569" si="88">SUM(D568:D568)</f>
        <v>2</v>
      </c>
      <c r="E569" s="63"/>
      <c r="F569" s="63">
        <f t="shared" si="88"/>
        <v>0.5</v>
      </c>
      <c r="G569" s="63">
        <f t="shared" si="88"/>
        <v>4</v>
      </c>
      <c r="H569" s="63"/>
      <c r="I569" s="63">
        <f t="shared" si="88"/>
        <v>0</v>
      </c>
      <c r="J569" s="63">
        <f t="shared" si="88"/>
        <v>0</v>
      </c>
      <c r="K569" s="63"/>
      <c r="L569" s="63">
        <f t="shared" si="88"/>
        <v>0</v>
      </c>
      <c r="M569" s="63">
        <f t="shared" si="88"/>
        <v>0</v>
      </c>
      <c r="N569" s="63"/>
      <c r="O569" s="63">
        <f t="shared" si="88"/>
        <v>1.5</v>
      </c>
      <c r="P569" s="63">
        <f t="shared" si="88"/>
        <v>20</v>
      </c>
      <c r="Q569" s="63"/>
      <c r="R569" s="63">
        <f t="shared" si="88"/>
        <v>0</v>
      </c>
      <c r="S569" s="63">
        <f t="shared" si="88"/>
        <v>0</v>
      </c>
      <c r="T569" s="63"/>
      <c r="U569" s="63">
        <f t="shared" si="88"/>
        <v>0</v>
      </c>
      <c r="V569" s="63">
        <f t="shared" si="88"/>
        <v>0</v>
      </c>
    </row>
    <row r="570" spans="1:22" x14ac:dyDescent="0.2">
      <c r="A570" s="102" t="s">
        <v>127</v>
      </c>
      <c r="B570" s="73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6"/>
    </row>
    <row r="571" spans="1:22" x14ac:dyDescent="0.2">
      <c r="A571" s="149" t="s">
        <v>78</v>
      </c>
      <c r="B571" s="150"/>
      <c r="C571" s="165"/>
      <c r="D571" s="166"/>
      <c r="E571" s="166"/>
      <c r="F571" s="166"/>
      <c r="G571" s="166"/>
      <c r="H571" s="166"/>
      <c r="I571" s="166"/>
      <c r="J571" s="166"/>
      <c r="K571" s="166"/>
      <c r="L571" s="166"/>
      <c r="M571" s="166"/>
      <c r="N571" s="166"/>
      <c r="O571" s="166"/>
      <c r="P571" s="166"/>
      <c r="Q571" s="166"/>
      <c r="R571" s="166"/>
      <c r="S571" s="166"/>
      <c r="T571" s="166"/>
      <c r="U571" s="166"/>
      <c r="V571" s="167"/>
    </row>
    <row r="572" spans="1:22" x14ac:dyDescent="0.2">
      <c r="A572" s="151" t="s">
        <v>64</v>
      </c>
      <c r="B572" s="152"/>
      <c r="C572" s="83">
        <f>SUM(C573:C575)</f>
        <v>70</v>
      </c>
      <c r="D572" s="83">
        <f t="shared" ref="D572:V572" si="89">SUM(D573:D575)</f>
        <v>5</v>
      </c>
      <c r="E572" s="83"/>
      <c r="F572" s="83">
        <f t="shared" si="89"/>
        <v>1.5</v>
      </c>
      <c r="G572" s="83">
        <f t="shared" si="89"/>
        <v>20</v>
      </c>
      <c r="H572" s="83"/>
      <c r="I572" s="83">
        <f t="shared" si="89"/>
        <v>3</v>
      </c>
      <c r="J572" s="83">
        <f t="shared" si="89"/>
        <v>40</v>
      </c>
      <c r="K572" s="83"/>
      <c r="L572" s="83">
        <f t="shared" si="89"/>
        <v>0.5</v>
      </c>
      <c r="M572" s="83">
        <f t="shared" si="89"/>
        <v>10</v>
      </c>
      <c r="N572" s="83"/>
      <c r="O572" s="83">
        <f t="shared" si="89"/>
        <v>0</v>
      </c>
      <c r="P572" s="83">
        <f t="shared" si="89"/>
        <v>0</v>
      </c>
      <c r="Q572" s="83"/>
      <c r="R572" s="83">
        <f t="shared" si="89"/>
        <v>0</v>
      </c>
      <c r="S572" s="83">
        <f t="shared" si="89"/>
        <v>0</v>
      </c>
      <c r="T572" s="83"/>
      <c r="U572" s="83">
        <f t="shared" si="89"/>
        <v>0</v>
      </c>
      <c r="V572" s="83">
        <f t="shared" si="89"/>
        <v>0</v>
      </c>
    </row>
    <row r="573" spans="1:22" ht="15.75" x14ac:dyDescent="0.2">
      <c r="A573" s="20" t="s">
        <v>86</v>
      </c>
      <c r="B573" s="53" t="s">
        <v>33</v>
      </c>
      <c r="C573" s="24">
        <f>SUM(G573,J573,M573,P573,S573,V573)</f>
        <v>26</v>
      </c>
      <c r="D573" s="71">
        <f>SUM(F573,I573,L573,O573,R573,U573)</f>
        <v>2</v>
      </c>
      <c r="E573" s="23" t="s">
        <v>39</v>
      </c>
      <c r="F573" s="71">
        <v>0.5</v>
      </c>
      <c r="G573" s="24">
        <v>6</v>
      </c>
      <c r="H573" s="23">
        <v>300</v>
      </c>
      <c r="I573" s="22">
        <v>1.5</v>
      </c>
      <c r="J573" s="24">
        <v>20</v>
      </c>
      <c r="K573" s="23">
        <v>10</v>
      </c>
      <c r="L573" s="22"/>
      <c r="M573" s="24"/>
      <c r="N573" s="23"/>
      <c r="O573" s="22"/>
      <c r="P573" s="24"/>
      <c r="Q573" s="23"/>
      <c r="R573" s="22"/>
      <c r="S573" s="24"/>
      <c r="T573" s="23"/>
      <c r="U573" s="22"/>
      <c r="V573" s="24"/>
    </row>
    <row r="574" spans="1:22" ht="15.75" x14ac:dyDescent="0.2">
      <c r="A574" s="20" t="s">
        <v>98</v>
      </c>
      <c r="B574" s="53" t="s">
        <v>33</v>
      </c>
      <c r="C574" s="24">
        <f t="shared" ref="C574:C575" si="90">SUM(G574,J574,M574,P574,S574,V574)</f>
        <v>28</v>
      </c>
      <c r="D574" s="71">
        <f t="shared" ref="D574:D575" si="91">SUM(F574,I574,L574,O574,R574,U574)</f>
        <v>2</v>
      </c>
      <c r="E574" s="23" t="s">
        <v>39</v>
      </c>
      <c r="F574" s="71">
        <v>0.5</v>
      </c>
      <c r="G574" s="24">
        <v>8</v>
      </c>
      <c r="H574" s="23">
        <v>300</v>
      </c>
      <c r="I574" s="22">
        <v>1.5</v>
      </c>
      <c r="J574" s="24">
        <v>20</v>
      </c>
      <c r="K574" s="23">
        <v>10</v>
      </c>
      <c r="L574" s="22"/>
      <c r="M574" s="24"/>
      <c r="N574" s="23"/>
      <c r="O574" s="22"/>
      <c r="P574" s="24"/>
      <c r="Q574" s="23"/>
      <c r="R574" s="22"/>
      <c r="S574" s="24"/>
      <c r="T574" s="23"/>
      <c r="U574" s="22"/>
      <c r="V574" s="24"/>
    </row>
    <row r="575" spans="1:22" ht="15.75" x14ac:dyDescent="0.2">
      <c r="A575" s="119" t="s">
        <v>46</v>
      </c>
      <c r="B575" s="53" t="s">
        <v>225</v>
      </c>
      <c r="C575" s="24">
        <f t="shared" si="90"/>
        <v>16</v>
      </c>
      <c r="D575" s="71">
        <f t="shared" si="91"/>
        <v>1</v>
      </c>
      <c r="E575" s="23" t="s">
        <v>39</v>
      </c>
      <c r="F575" s="71">
        <v>0.5</v>
      </c>
      <c r="G575" s="24">
        <v>6</v>
      </c>
      <c r="H575" s="23">
        <v>300</v>
      </c>
      <c r="I575" s="22"/>
      <c r="J575" s="24"/>
      <c r="K575" s="23"/>
      <c r="L575" s="105">
        <v>0.5</v>
      </c>
      <c r="M575" s="107">
        <v>10</v>
      </c>
      <c r="N575" s="106">
        <v>25</v>
      </c>
      <c r="O575" s="22"/>
      <c r="P575" s="24"/>
      <c r="Q575" s="23"/>
      <c r="R575" s="22"/>
      <c r="S575" s="24"/>
      <c r="T575" s="23"/>
      <c r="U575" s="22"/>
      <c r="V575" s="24"/>
    </row>
    <row r="576" spans="1:22" x14ac:dyDescent="0.2">
      <c r="A576" s="149" t="s">
        <v>79</v>
      </c>
      <c r="B576" s="150"/>
      <c r="C576" s="273"/>
      <c r="D576" s="259"/>
      <c r="E576" s="259"/>
      <c r="F576" s="259"/>
      <c r="G576" s="259"/>
      <c r="H576" s="259"/>
      <c r="I576" s="259"/>
      <c r="J576" s="259"/>
      <c r="K576" s="259"/>
      <c r="L576" s="259"/>
      <c r="M576" s="259"/>
      <c r="N576" s="259"/>
      <c r="O576" s="259"/>
      <c r="P576" s="259"/>
      <c r="Q576" s="259"/>
      <c r="R576" s="259"/>
      <c r="S576" s="259"/>
      <c r="T576" s="259"/>
      <c r="U576" s="259"/>
      <c r="V576" s="260"/>
    </row>
    <row r="577" spans="1:22" x14ac:dyDescent="0.2">
      <c r="A577" s="151" t="s">
        <v>65</v>
      </c>
      <c r="B577" s="152"/>
      <c r="C577" s="83">
        <f>SUM(C578:C580)</f>
        <v>70</v>
      </c>
      <c r="D577" s="83">
        <f t="shared" ref="D577:V577" si="92">SUM(D578:D580)</f>
        <v>5</v>
      </c>
      <c r="E577" s="83"/>
      <c r="F577" s="83">
        <f t="shared" si="92"/>
        <v>1.5</v>
      </c>
      <c r="G577" s="83">
        <f t="shared" si="92"/>
        <v>20</v>
      </c>
      <c r="H577" s="83"/>
      <c r="I577" s="83">
        <f t="shared" si="92"/>
        <v>2</v>
      </c>
      <c r="J577" s="83">
        <f t="shared" si="92"/>
        <v>30</v>
      </c>
      <c r="K577" s="83"/>
      <c r="L577" s="83">
        <f t="shared" si="92"/>
        <v>1.5</v>
      </c>
      <c r="M577" s="83">
        <f t="shared" si="92"/>
        <v>20</v>
      </c>
      <c r="N577" s="83"/>
      <c r="O577" s="83">
        <f t="shared" si="92"/>
        <v>0</v>
      </c>
      <c r="P577" s="83">
        <f t="shared" si="92"/>
        <v>0</v>
      </c>
      <c r="Q577" s="83"/>
      <c r="R577" s="83">
        <f t="shared" si="92"/>
        <v>0</v>
      </c>
      <c r="S577" s="83">
        <f t="shared" si="92"/>
        <v>0</v>
      </c>
      <c r="T577" s="83"/>
      <c r="U577" s="83">
        <f t="shared" si="92"/>
        <v>0</v>
      </c>
      <c r="V577" s="83">
        <f t="shared" si="92"/>
        <v>0</v>
      </c>
    </row>
    <row r="578" spans="1:22" ht="31.5" x14ac:dyDescent="0.2">
      <c r="A578" s="20" t="s">
        <v>170</v>
      </c>
      <c r="B578" s="53" t="s">
        <v>33</v>
      </c>
      <c r="C578" s="24">
        <f>SUM(G578,J578,M578,P578,S578,V578)</f>
        <v>26</v>
      </c>
      <c r="D578" s="71">
        <f>SUM(F578,I578,L578,O578,R578,U578)</f>
        <v>2</v>
      </c>
      <c r="E578" s="23" t="s">
        <v>39</v>
      </c>
      <c r="F578" s="71">
        <v>0.5</v>
      </c>
      <c r="G578" s="24">
        <v>6</v>
      </c>
      <c r="H578" s="23">
        <v>300</v>
      </c>
      <c r="I578" s="22">
        <v>1.5</v>
      </c>
      <c r="J578" s="24">
        <v>20</v>
      </c>
      <c r="K578" s="23">
        <v>10</v>
      </c>
      <c r="L578" s="22"/>
      <c r="M578" s="24"/>
      <c r="N578" s="23"/>
      <c r="O578" s="22"/>
      <c r="P578" s="24"/>
      <c r="Q578" s="23"/>
      <c r="R578" s="22"/>
      <c r="S578" s="24"/>
      <c r="T578" s="23"/>
      <c r="U578" s="22"/>
      <c r="V578" s="24"/>
    </row>
    <row r="579" spans="1:22" ht="15.75" x14ac:dyDescent="0.2">
      <c r="A579" s="119" t="s">
        <v>63</v>
      </c>
      <c r="B579" s="53" t="s">
        <v>33</v>
      </c>
      <c r="C579" s="24">
        <f t="shared" ref="C579:C580" si="93">SUM(G579,J579,M579,P579,S579,V579)</f>
        <v>28</v>
      </c>
      <c r="D579" s="71">
        <f t="shared" ref="D579:D580" si="94">SUM(F579,I579,L579,O579,R579,U579)</f>
        <v>2</v>
      </c>
      <c r="E579" s="23" t="s">
        <v>39</v>
      </c>
      <c r="F579" s="71">
        <v>0.5</v>
      </c>
      <c r="G579" s="24">
        <v>8</v>
      </c>
      <c r="H579" s="23">
        <v>300</v>
      </c>
      <c r="I579" s="22"/>
      <c r="J579" s="24"/>
      <c r="K579" s="23"/>
      <c r="L579" s="105">
        <v>1.5</v>
      </c>
      <c r="M579" s="107">
        <v>20</v>
      </c>
      <c r="N579" s="106">
        <v>25</v>
      </c>
      <c r="O579" s="22"/>
      <c r="P579" s="24"/>
      <c r="Q579" s="23"/>
      <c r="R579" s="22"/>
      <c r="S579" s="24"/>
      <c r="T579" s="23"/>
      <c r="U579" s="22"/>
      <c r="V579" s="24"/>
    </row>
    <row r="580" spans="1:22" ht="15.75" x14ac:dyDescent="0.2">
      <c r="A580" s="20" t="s">
        <v>84</v>
      </c>
      <c r="B580" s="53" t="s">
        <v>218</v>
      </c>
      <c r="C580" s="24">
        <f t="shared" si="93"/>
        <v>16</v>
      </c>
      <c r="D580" s="71">
        <f t="shared" si="94"/>
        <v>1</v>
      </c>
      <c r="E580" s="23" t="s">
        <v>39</v>
      </c>
      <c r="F580" s="71">
        <v>0.5</v>
      </c>
      <c r="G580" s="24">
        <v>6</v>
      </c>
      <c r="H580" s="23">
        <v>300</v>
      </c>
      <c r="I580" s="22">
        <v>0.5</v>
      </c>
      <c r="J580" s="24">
        <v>10</v>
      </c>
      <c r="K580" s="23">
        <v>10</v>
      </c>
      <c r="L580" s="22"/>
      <c r="M580" s="24"/>
      <c r="N580" s="23"/>
      <c r="O580" s="22"/>
      <c r="P580" s="24"/>
      <c r="Q580" s="23"/>
      <c r="R580" s="22"/>
      <c r="S580" s="24"/>
      <c r="T580" s="23"/>
      <c r="U580" s="22"/>
      <c r="V580" s="24"/>
    </row>
    <row r="581" spans="1:22" x14ac:dyDescent="0.2">
      <c r="A581" s="153" t="s">
        <v>76</v>
      </c>
      <c r="B581" s="154"/>
      <c r="C581" s="165"/>
      <c r="D581" s="166"/>
      <c r="E581" s="166"/>
      <c r="F581" s="166"/>
      <c r="G581" s="166"/>
      <c r="H581" s="166"/>
      <c r="I581" s="166"/>
      <c r="J581" s="166"/>
      <c r="K581" s="166"/>
      <c r="L581" s="166"/>
      <c r="M581" s="166"/>
      <c r="N581" s="166"/>
      <c r="O581" s="166"/>
      <c r="P581" s="166"/>
      <c r="Q581" s="166"/>
      <c r="R581" s="166"/>
      <c r="S581" s="166"/>
      <c r="T581" s="166"/>
      <c r="U581" s="166"/>
      <c r="V581" s="167"/>
    </row>
    <row r="582" spans="1:22" x14ac:dyDescent="0.2">
      <c r="A582" s="271" t="s">
        <v>265</v>
      </c>
      <c r="B582" s="272"/>
      <c r="C582" s="83">
        <f>SUM(C583:C585)</f>
        <v>71</v>
      </c>
      <c r="D582" s="83">
        <f t="shared" ref="D582:V582" si="95">SUM(D583:D585)</f>
        <v>5</v>
      </c>
      <c r="E582" s="83"/>
      <c r="F582" s="83">
        <f t="shared" si="95"/>
        <v>1.5</v>
      </c>
      <c r="G582" s="83">
        <f t="shared" si="95"/>
        <v>21</v>
      </c>
      <c r="H582" s="83"/>
      <c r="I582" s="83">
        <f t="shared" si="95"/>
        <v>3</v>
      </c>
      <c r="J582" s="83">
        <f t="shared" si="95"/>
        <v>40</v>
      </c>
      <c r="K582" s="83"/>
      <c r="L582" s="83">
        <f t="shared" si="95"/>
        <v>0.5</v>
      </c>
      <c r="M582" s="83">
        <f t="shared" si="95"/>
        <v>10</v>
      </c>
      <c r="N582" s="83"/>
      <c r="O582" s="83">
        <f t="shared" si="95"/>
        <v>0</v>
      </c>
      <c r="P582" s="83">
        <f t="shared" si="95"/>
        <v>0</v>
      </c>
      <c r="Q582" s="83"/>
      <c r="R582" s="83">
        <f t="shared" si="95"/>
        <v>0</v>
      </c>
      <c r="S582" s="83">
        <f t="shared" si="95"/>
        <v>0</v>
      </c>
      <c r="T582" s="83"/>
      <c r="U582" s="83">
        <f t="shared" si="95"/>
        <v>0</v>
      </c>
      <c r="V582" s="83">
        <f t="shared" si="95"/>
        <v>0</v>
      </c>
    </row>
    <row r="583" spans="1:22" ht="15.75" x14ac:dyDescent="0.2">
      <c r="A583" s="20" t="s">
        <v>251</v>
      </c>
      <c r="B583" s="53" t="s">
        <v>33</v>
      </c>
      <c r="C583" s="24">
        <f>SUM(G583,J583,M583,P583,S583,V583)</f>
        <v>28</v>
      </c>
      <c r="D583" s="71">
        <f>SUM(F583,I583,L583,O583,R583,U583)</f>
        <v>2</v>
      </c>
      <c r="E583" s="23" t="s">
        <v>39</v>
      </c>
      <c r="F583" s="71">
        <v>0.5</v>
      </c>
      <c r="G583" s="24">
        <v>8</v>
      </c>
      <c r="H583" s="23">
        <v>300</v>
      </c>
      <c r="I583" s="22">
        <v>1.5</v>
      </c>
      <c r="J583" s="24">
        <v>20</v>
      </c>
      <c r="K583" s="23">
        <v>10</v>
      </c>
      <c r="L583" s="22"/>
      <c r="M583" s="24"/>
      <c r="N583" s="23"/>
      <c r="O583" s="22"/>
      <c r="P583" s="24"/>
      <c r="Q583" s="23"/>
      <c r="R583" s="22"/>
      <c r="S583" s="24"/>
      <c r="T583" s="23"/>
      <c r="U583" s="22"/>
      <c r="V583" s="24"/>
    </row>
    <row r="584" spans="1:22" ht="15.75" x14ac:dyDescent="0.2">
      <c r="A584" s="20" t="s">
        <v>85</v>
      </c>
      <c r="B584" s="53" t="s">
        <v>33</v>
      </c>
      <c r="C584" s="24">
        <f t="shared" ref="C584:C585" si="96">SUM(G584,J584,M584,P584,S584,V584)</f>
        <v>28</v>
      </c>
      <c r="D584" s="71">
        <f t="shared" ref="D584:D585" si="97">SUM(F584,I584,L584,O584,R584,U584)</f>
        <v>2</v>
      </c>
      <c r="E584" s="23" t="s">
        <v>39</v>
      </c>
      <c r="F584" s="71">
        <v>0.5</v>
      </c>
      <c r="G584" s="24">
        <v>8</v>
      </c>
      <c r="H584" s="23">
        <v>300</v>
      </c>
      <c r="I584" s="22">
        <v>1.5</v>
      </c>
      <c r="J584" s="24">
        <v>20</v>
      </c>
      <c r="K584" s="23">
        <v>10</v>
      </c>
      <c r="L584" s="22"/>
      <c r="M584" s="24"/>
      <c r="N584" s="23"/>
      <c r="O584" s="22"/>
      <c r="P584" s="24"/>
      <c r="Q584" s="23"/>
      <c r="R584" s="22"/>
      <c r="S584" s="24"/>
      <c r="T584" s="23"/>
      <c r="U584" s="22"/>
      <c r="V584" s="24"/>
    </row>
    <row r="585" spans="1:22" ht="15.75" x14ac:dyDescent="0.2">
      <c r="A585" s="119" t="s">
        <v>233</v>
      </c>
      <c r="B585" s="53" t="s">
        <v>33</v>
      </c>
      <c r="C585" s="24">
        <f t="shared" si="96"/>
        <v>15</v>
      </c>
      <c r="D585" s="71">
        <f t="shared" si="97"/>
        <v>1</v>
      </c>
      <c r="E585" s="23" t="s">
        <v>39</v>
      </c>
      <c r="F585" s="71">
        <v>0.5</v>
      </c>
      <c r="G585" s="24">
        <v>5</v>
      </c>
      <c r="H585" s="23">
        <v>300</v>
      </c>
      <c r="I585" s="22"/>
      <c r="J585" s="24"/>
      <c r="K585" s="23"/>
      <c r="L585" s="105">
        <v>0.5</v>
      </c>
      <c r="M585" s="107">
        <v>10</v>
      </c>
      <c r="N585" s="106">
        <v>25</v>
      </c>
      <c r="O585" s="22"/>
      <c r="P585" s="24"/>
      <c r="Q585" s="23"/>
      <c r="R585" s="22"/>
      <c r="S585" s="24"/>
      <c r="T585" s="23"/>
      <c r="U585" s="22"/>
      <c r="V585" s="24"/>
    </row>
    <row r="586" spans="1:22" x14ac:dyDescent="0.2">
      <c r="A586" s="153" t="s">
        <v>77</v>
      </c>
      <c r="B586" s="154"/>
      <c r="C586" s="165"/>
      <c r="D586" s="166"/>
      <c r="E586" s="166"/>
      <c r="F586" s="166"/>
      <c r="G586" s="166"/>
      <c r="H586" s="166"/>
      <c r="I586" s="166"/>
      <c r="J586" s="166"/>
      <c r="K586" s="166"/>
      <c r="L586" s="166"/>
      <c r="M586" s="166"/>
      <c r="N586" s="166"/>
      <c r="O586" s="166"/>
      <c r="P586" s="166"/>
      <c r="Q586" s="166"/>
      <c r="R586" s="166"/>
      <c r="S586" s="166"/>
      <c r="T586" s="166"/>
      <c r="U586" s="166"/>
      <c r="V586" s="167"/>
    </row>
    <row r="587" spans="1:22" x14ac:dyDescent="0.2">
      <c r="A587" s="151" t="s">
        <v>75</v>
      </c>
      <c r="B587" s="152"/>
      <c r="C587" s="83">
        <f>SUM(C588:C590)</f>
        <v>71</v>
      </c>
      <c r="D587" s="83">
        <f t="shared" ref="D587:V587" si="98">SUM(D588:D590)</f>
        <v>5</v>
      </c>
      <c r="E587" s="83"/>
      <c r="F587" s="83">
        <f t="shared" si="98"/>
        <v>1.5</v>
      </c>
      <c r="G587" s="83">
        <f t="shared" si="98"/>
        <v>21</v>
      </c>
      <c r="H587" s="83"/>
      <c r="I587" s="83">
        <f t="shared" si="98"/>
        <v>3</v>
      </c>
      <c r="J587" s="83">
        <f t="shared" si="98"/>
        <v>40</v>
      </c>
      <c r="K587" s="83"/>
      <c r="L587" s="83">
        <f t="shared" si="98"/>
        <v>0.5</v>
      </c>
      <c r="M587" s="83">
        <f t="shared" si="98"/>
        <v>10</v>
      </c>
      <c r="N587" s="83"/>
      <c r="O587" s="83">
        <f t="shared" si="98"/>
        <v>0</v>
      </c>
      <c r="P587" s="83">
        <f t="shared" si="98"/>
        <v>0</v>
      </c>
      <c r="Q587" s="83"/>
      <c r="R587" s="83">
        <f t="shared" si="98"/>
        <v>0</v>
      </c>
      <c r="S587" s="83">
        <f t="shared" si="98"/>
        <v>0</v>
      </c>
      <c r="T587" s="83"/>
      <c r="U587" s="83">
        <f t="shared" si="98"/>
        <v>0</v>
      </c>
      <c r="V587" s="83">
        <f t="shared" si="98"/>
        <v>0</v>
      </c>
    </row>
    <row r="588" spans="1:22" ht="15.75" x14ac:dyDescent="0.25">
      <c r="A588" s="90" t="s">
        <v>221</v>
      </c>
      <c r="B588" s="53" t="s">
        <v>33</v>
      </c>
      <c r="C588" s="24">
        <f>SUM(G588,J588,M588,P588,S588,V588)</f>
        <v>28</v>
      </c>
      <c r="D588" s="71">
        <f>SUM(F588,I588,L588,O588,R588,U588)</f>
        <v>2</v>
      </c>
      <c r="E588" s="23" t="s">
        <v>39</v>
      </c>
      <c r="F588" s="71">
        <v>0.5</v>
      </c>
      <c r="G588" s="24">
        <v>8</v>
      </c>
      <c r="H588" s="23">
        <v>300</v>
      </c>
      <c r="I588" s="22">
        <v>1.5</v>
      </c>
      <c r="J588" s="24">
        <v>20</v>
      </c>
      <c r="K588" s="23">
        <v>10</v>
      </c>
      <c r="L588" s="22"/>
      <c r="M588" s="24"/>
      <c r="N588" s="23"/>
      <c r="O588" s="22"/>
      <c r="P588" s="24"/>
      <c r="Q588" s="23"/>
      <c r="R588" s="22"/>
      <c r="S588" s="24"/>
      <c r="T588" s="23"/>
      <c r="U588" s="22"/>
      <c r="V588" s="24"/>
    </row>
    <row r="589" spans="1:22" ht="15.75" x14ac:dyDescent="0.2">
      <c r="A589" s="20" t="s">
        <v>182</v>
      </c>
      <c r="B589" s="53" t="s">
        <v>33</v>
      </c>
      <c r="C589" s="24">
        <f t="shared" ref="C589:C590" si="99">SUM(G589,J589,M589,P589,S589,V589)</f>
        <v>28</v>
      </c>
      <c r="D589" s="71">
        <f t="shared" ref="D589:D590" si="100">SUM(F589,I589,L589,O589,R589,U589)</f>
        <v>2</v>
      </c>
      <c r="E589" s="23" t="s">
        <v>39</v>
      </c>
      <c r="F589" s="71">
        <v>0.5</v>
      </c>
      <c r="G589" s="24">
        <v>8</v>
      </c>
      <c r="H589" s="23">
        <v>300</v>
      </c>
      <c r="I589" s="22">
        <v>1.5</v>
      </c>
      <c r="J589" s="24">
        <v>20</v>
      </c>
      <c r="K589" s="23">
        <v>10</v>
      </c>
      <c r="L589" s="22"/>
      <c r="M589" s="24"/>
      <c r="N589" s="23"/>
      <c r="O589" s="22"/>
      <c r="P589" s="24"/>
      <c r="Q589" s="23"/>
      <c r="R589" s="22"/>
      <c r="S589" s="24"/>
      <c r="T589" s="23"/>
      <c r="U589" s="22"/>
      <c r="V589" s="24"/>
    </row>
    <row r="590" spans="1:22" ht="31.5" x14ac:dyDescent="0.2">
      <c r="A590" s="119" t="s">
        <v>290</v>
      </c>
      <c r="B590" s="53" t="s">
        <v>222</v>
      </c>
      <c r="C590" s="24">
        <f t="shared" si="99"/>
        <v>15</v>
      </c>
      <c r="D590" s="71">
        <f t="shared" si="100"/>
        <v>1</v>
      </c>
      <c r="E590" s="23" t="s">
        <v>39</v>
      </c>
      <c r="F590" s="71">
        <v>0.5</v>
      </c>
      <c r="G590" s="24">
        <v>5</v>
      </c>
      <c r="H590" s="23">
        <v>300</v>
      </c>
      <c r="I590" s="22"/>
      <c r="J590" s="24"/>
      <c r="K590" s="23"/>
      <c r="L590" s="105">
        <v>0.5</v>
      </c>
      <c r="M590" s="107">
        <v>10</v>
      </c>
      <c r="N590" s="106">
        <v>25</v>
      </c>
      <c r="O590" s="22"/>
      <c r="P590" s="24"/>
      <c r="Q590" s="23"/>
      <c r="R590" s="22"/>
      <c r="S590" s="24"/>
      <c r="T590" s="23"/>
      <c r="U590" s="22"/>
      <c r="V590" s="24"/>
    </row>
    <row r="591" spans="1:22" x14ac:dyDescent="0.2">
      <c r="A591" s="155" t="s">
        <v>80</v>
      </c>
      <c r="B591" s="156"/>
      <c r="C591" s="165"/>
      <c r="D591" s="166"/>
      <c r="E591" s="166"/>
      <c r="F591" s="166"/>
      <c r="G591" s="166"/>
      <c r="H591" s="166"/>
      <c r="I591" s="166"/>
      <c r="J591" s="166"/>
      <c r="K591" s="166"/>
      <c r="L591" s="166"/>
      <c r="M591" s="166"/>
      <c r="N591" s="166"/>
      <c r="O591" s="166"/>
      <c r="P591" s="166"/>
      <c r="Q591" s="166"/>
      <c r="R591" s="166"/>
      <c r="S591" s="166"/>
      <c r="T591" s="166"/>
      <c r="U591" s="166"/>
      <c r="V591" s="167"/>
    </row>
    <row r="592" spans="1:22" x14ac:dyDescent="0.2">
      <c r="A592" s="151" t="s">
        <v>82</v>
      </c>
      <c r="B592" s="152"/>
      <c r="C592" s="83">
        <f>SUM(C593:C595)</f>
        <v>74</v>
      </c>
      <c r="D592" s="83">
        <f t="shared" ref="D592:V592" si="101">SUM(D593:D595)</f>
        <v>5</v>
      </c>
      <c r="E592" s="83"/>
      <c r="F592" s="83">
        <f t="shared" si="101"/>
        <v>1.5</v>
      </c>
      <c r="G592" s="83">
        <f t="shared" si="101"/>
        <v>24</v>
      </c>
      <c r="H592" s="83"/>
      <c r="I592" s="83">
        <f t="shared" si="101"/>
        <v>3</v>
      </c>
      <c r="J592" s="83">
        <f t="shared" si="101"/>
        <v>40</v>
      </c>
      <c r="K592" s="83"/>
      <c r="L592" s="83">
        <f t="shared" si="101"/>
        <v>0.5</v>
      </c>
      <c r="M592" s="83">
        <f t="shared" si="101"/>
        <v>10</v>
      </c>
      <c r="N592" s="83"/>
      <c r="O592" s="83">
        <f t="shared" si="101"/>
        <v>0</v>
      </c>
      <c r="P592" s="83">
        <f t="shared" si="101"/>
        <v>0</v>
      </c>
      <c r="Q592" s="83"/>
      <c r="R592" s="83">
        <f t="shared" si="101"/>
        <v>0</v>
      </c>
      <c r="S592" s="83">
        <f t="shared" si="101"/>
        <v>0</v>
      </c>
      <c r="T592" s="83"/>
      <c r="U592" s="83">
        <f t="shared" si="101"/>
        <v>0</v>
      </c>
      <c r="V592" s="83">
        <f t="shared" si="101"/>
        <v>0</v>
      </c>
    </row>
    <row r="593" spans="1:22" ht="31.5" x14ac:dyDescent="0.2">
      <c r="A593" s="20" t="s">
        <v>178</v>
      </c>
      <c r="B593" s="53" t="s">
        <v>300</v>
      </c>
      <c r="C593" s="24">
        <f>SUM(G593,J593,M593,P593,S593,V593)</f>
        <v>28</v>
      </c>
      <c r="D593" s="71">
        <f>SUM(F593,I593,L593,O593,R593,U593)</f>
        <v>2</v>
      </c>
      <c r="E593" s="23" t="s">
        <v>39</v>
      </c>
      <c r="F593" s="71">
        <v>0.5</v>
      </c>
      <c r="G593" s="24">
        <v>8</v>
      </c>
      <c r="H593" s="23">
        <v>300</v>
      </c>
      <c r="I593" s="22">
        <v>1.5</v>
      </c>
      <c r="J593" s="24">
        <v>20</v>
      </c>
      <c r="K593" s="23">
        <v>10</v>
      </c>
      <c r="L593" s="22"/>
      <c r="M593" s="24"/>
      <c r="N593" s="23"/>
      <c r="O593" s="22"/>
      <c r="P593" s="24"/>
      <c r="Q593" s="23"/>
      <c r="R593" s="22"/>
      <c r="S593" s="24"/>
      <c r="T593" s="23"/>
      <c r="U593" s="22"/>
      <c r="V593" s="24"/>
    </row>
    <row r="594" spans="1:22" ht="15.75" x14ac:dyDescent="0.2">
      <c r="A594" s="20" t="s">
        <v>89</v>
      </c>
      <c r="B594" s="53" t="s">
        <v>144</v>
      </c>
      <c r="C594" s="24">
        <f t="shared" ref="C594:C595" si="102">SUM(G594,J594,M594,P594,S594,V594)</f>
        <v>26</v>
      </c>
      <c r="D594" s="71">
        <f t="shared" ref="D594:D595" si="103">SUM(F594,I594,L594,O594,R594,U594)</f>
        <v>2</v>
      </c>
      <c r="E594" s="23" t="s">
        <v>39</v>
      </c>
      <c r="F594" s="71">
        <v>0.5</v>
      </c>
      <c r="G594" s="24">
        <v>6</v>
      </c>
      <c r="H594" s="23">
        <v>300</v>
      </c>
      <c r="I594" s="22">
        <v>1.5</v>
      </c>
      <c r="J594" s="24">
        <v>20</v>
      </c>
      <c r="K594" s="23">
        <v>10</v>
      </c>
      <c r="L594" s="22"/>
      <c r="M594" s="24"/>
      <c r="N594" s="23"/>
      <c r="O594" s="22"/>
      <c r="P594" s="24"/>
      <c r="Q594" s="23"/>
      <c r="R594" s="22"/>
      <c r="S594" s="24"/>
      <c r="T594" s="23"/>
      <c r="U594" s="22"/>
      <c r="V594" s="24"/>
    </row>
    <row r="595" spans="1:22" ht="15.75" x14ac:dyDescent="0.2">
      <c r="A595" s="119" t="s">
        <v>291</v>
      </c>
      <c r="B595" s="53" t="s">
        <v>144</v>
      </c>
      <c r="C595" s="24">
        <f t="shared" si="102"/>
        <v>20</v>
      </c>
      <c r="D595" s="71">
        <f t="shared" si="103"/>
        <v>1</v>
      </c>
      <c r="E595" s="23" t="s">
        <v>39</v>
      </c>
      <c r="F595" s="71">
        <v>0.5</v>
      </c>
      <c r="G595" s="24">
        <v>10</v>
      </c>
      <c r="H595" s="23">
        <v>300</v>
      </c>
      <c r="I595" s="22"/>
      <c r="J595" s="24"/>
      <c r="K595" s="23"/>
      <c r="L595" s="105">
        <v>0.5</v>
      </c>
      <c r="M595" s="107">
        <v>10</v>
      </c>
      <c r="N595" s="106">
        <v>25</v>
      </c>
      <c r="O595" s="22"/>
      <c r="P595" s="24"/>
      <c r="Q595" s="23"/>
      <c r="R595" s="22"/>
      <c r="S595" s="24"/>
      <c r="T595" s="23"/>
      <c r="U595" s="22"/>
      <c r="V595" s="24"/>
    </row>
    <row r="596" spans="1:22" x14ac:dyDescent="0.2">
      <c r="A596" s="155" t="s">
        <v>81</v>
      </c>
      <c r="B596" s="156"/>
      <c r="C596" s="165"/>
      <c r="D596" s="166"/>
      <c r="E596" s="166"/>
      <c r="F596" s="166"/>
      <c r="G596" s="166"/>
      <c r="H596" s="166"/>
      <c r="I596" s="166"/>
      <c r="J596" s="166"/>
      <c r="K596" s="166"/>
      <c r="L596" s="166"/>
      <c r="M596" s="166"/>
      <c r="N596" s="166"/>
      <c r="O596" s="166"/>
      <c r="P596" s="166"/>
      <c r="Q596" s="166"/>
      <c r="R596" s="166"/>
      <c r="S596" s="166"/>
      <c r="T596" s="166"/>
      <c r="U596" s="166"/>
      <c r="V596" s="167"/>
    </row>
    <row r="597" spans="1:22" x14ac:dyDescent="0.2">
      <c r="A597" s="151" t="s">
        <v>83</v>
      </c>
      <c r="B597" s="152"/>
      <c r="C597" s="83">
        <f>SUM(C598:C600)</f>
        <v>74</v>
      </c>
      <c r="D597" s="83">
        <f t="shared" ref="D597:V597" si="104">SUM(D598:D600)</f>
        <v>5</v>
      </c>
      <c r="E597" s="83"/>
      <c r="F597" s="83">
        <f t="shared" si="104"/>
        <v>1.5</v>
      </c>
      <c r="G597" s="83">
        <f t="shared" si="104"/>
        <v>24</v>
      </c>
      <c r="H597" s="83"/>
      <c r="I597" s="83">
        <f t="shared" si="104"/>
        <v>2</v>
      </c>
      <c r="J597" s="83">
        <f t="shared" si="104"/>
        <v>30</v>
      </c>
      <c r="K597" s="83"/>
      <c r="L597" s="83">
        <f t="shared" si="104"/>
        <v>1.5</v>
      </c>
      <c r="M597" s="83">
        <f t="shared" si="104"/>
        <v>20</v>
      </c>
      <c r="N597" s="83"/>
      <c r="O597" s="83">
        <f t="shared" si="104"/>
        <v>0</v>
      </c>
      <c r="P597" s="83">
        <f t="shared" si="104"/>
        <v>0</v>
      </c>
      <c r="Q597" s="83"/>
      <c r="R597" s="83">
        <f t="shared" si="104"/>
        <v>0</v>
      </c>
      <c r="S597" s="83">
        <f t="shared" si="104"/>
        <v>0</v>
      </c>
      <c r="T597" s="83"/>
      <c r="U597" s="83">
        <f t="shared" si="104"/>
        <v>0</v>
      </c>
      <c r="V597" s="83">
        <f t="shared" si="104"/>
        <v>0</v>
      </c>
    </row>
    <row r="598" spans="1:22" ht="15.75" x14ac:dyDescent="0.2">
      <c r="A598" s="20" t="s">
        <v>94</v>
      </c>
      <c r="B598" s="53" t="s">
        <v>33</v>
      </c>
      <c r="C598" s="24">
        <f>SUM(G598,J598,M598,P598,S598,V598)</f>
        <v>28</v>
      </c>
      <c r="D598" s="71">
        <f>SUM(F598,I598,L598,O598,R598,U598)</f>
        <v>2</v>
      </c>
      <c r="E598" s="23" t="s">
        <v>39</v>
      </c>
      <c r="F598" s="71">
        <v>0.5</v>
      </c>
      <c r="G598" s="24">
        <v>8</v>
      </c>
      <c r="H598" s="23">
        <v>300</v>
      </c>
      <c r="I598" s="22">
        <v>1.5</v>
      </c>
      <c r="J598" s="24">
        <v>20</v>
      </c>
      <c r="K598" s="23">
        <v>10</v>
      </c>
      <c r="L598" s="22"/>
      <c r="M598" s="24"/>
      <c r="N598" s="23"/>
      <c r="O598" s="22"/>
      <c r="P598" s="24"/>
      <c r="Q598" s="23"/>
      <c r="R598" s="22"/>
      <c r="S598" s="24"/>
      <c r="T598" s="23"/>
      <c r="U598" s="22"/>
      <c r="V598" s="24"/>
    </row>
    <row r="599" spans="1:22" ht="15.75" x14ac:dyDescent="0.2">
      <c r="A599" s="119" t="s">
        <v>95</v>
      </c>
      <c r="B599" s="53" t="s">
        <v>36</v>
      </c>
      <c r="C599" s="24">
        <f t="shared" ref="C599:C600" si="105">SUM(G599,J599,M599,P599,S599,V599)</f>
        <v>26</v>
      </c>
      <c r="D599" s="71">
        <f t="shared" ref="D599:D600" si="106">SUM(F599,I599,L599,O599,R599,U599)</f>
        <v>2</v>
      </c>
      <c r="E599" s="23" t="s">
        <v>39</v>
      </c>
      <c r="F599" s="71">
        <v>0.5</v>
      </c>
      <c r="G599" s="24">
        <v>6</v>
      </c>
      <c r="H599" s="23">
        <v>300</v>
      </c>
      <c r="I599" s="22"/>
      <c r="J599" s="24"/>
      <c r="K599" s="23"/>
      <c r="L599" s="105">
        <v>1.5</v>
      </c>
      <c r="M599" s="107">
        <v>20</v>
      </c>
      <c r="N599" s="106">
        <v>25</v>
      </c>
      <c r="O599" s="22"/>
      <c r="P599" s="24"/>
      <c r="Q599" s="23"/>
      <c r="R599" s="22"/>
      <c r="S599" s="24"/>
      <c r="T599" s="23"/>
      <c r="U599" s="22"/>
      <c r="V599" s="24"/>
    </row>
    <row r="600" spans="1:22" ht="15.75" x14ac:dyDescent="0.2">
      <c r="A600" s="119" t="s">
        <v>292</v>
      </c>
      <c r="B600" s="118" t="s">
        <v>300</v>
      </c>
      <c r="C600" s="24">
        <f t="shared" si="105"/>
        <v>20</v>
      </c>
      <c r="D600" s="71">
        <f t="shared" si="106"/>
        <v>1</v>
      </c>
      <c r="E600" s="23" t="s">
        <v>39</v>
      </c>
      <c r="F600" s="71">
        <v>0.5</v>
      </c>
      <c r="G600" s="24">
        <v>10</v>
      </c>
      <c r="H600" s="23">
        <v>300</v>
      </c>
      <c r="I600" s="22">
        <v>0.5</v>
      </c>
      <c r="J600" s="24">
        <v>10</v>
      </c>
      <c r="K600" s="23">
        <v>10</v>
      </c>
      <c r="L600" s="124"/>
      <c r="M600" s="125"/>
      <c r="N600" s="126"/>
      <c r="O600" s="22"/>
      <c r="P600" s="24"/>
      <c r="Q600" s="23"/>
      <c r="R600" s="22"/>
      <c r="S600" s="24"/>
      <c r="T600" s="23"/>
      <c r="U600" s="22"/>
      <c r="V600" s="24"/>
    </row>
    <row r="601" spans="1:22" x14ac:dyDescent="0.2">
      <c r="A601" s="159" t="s">
        <v>128</v>
      </c>
      <c r="B601" s="160"/>
      <c r="C601" s="63">
        <f>SUM(C572,C582,C592)</f>
        <v>215</v>
      </c>
      <c r="D601" s="63">
        <f>SUM(D572,E605,D582,D592)</f>
        <v>15</v>
      </c>
      <c r="E601" s="63"/>
      <c r="F601" s="63">
        <f>SUM(F572,F582,F592)</f>
        <v>4.5</v>
      </c>
      <c r="G601" s="63">
        <f t="shared" ref="G601:V601" si="107">SUM(G572,G582,G592)</f>
        <v>65</v>
      </c>
      <c r="H601" s="63"/>
      <c r="I601" s="63">
        <f>SUM(I572,I582,I592)</f>
        <v>9</v>
      </c>
      <c r="J601" s="63">
        <f>SUM(J572,J582,J592)</f>
        <v>120</v>
      </c>
      <c r="K601" s="63"/>
      <c r="L601" s="63">
        <f>SUM(L572,L582,L592)</f>
        <v>1.5</v>
      </c>
      <c r="M601" s="63">
        <f>SUM(M572,M582,M592)</f>
        <v>30</v>
      </c>
      <c r="N601" s="63"/>
      <c r="O601" s="63">
        <f t="shared" si="107"/>
        <v>0</v>
      </c>
      <c r="P601" s="63">
        <f t="shared" si="107"/>
        <v>0</v>
      </c>
      <c r="Q601" s="63"/>
      <c r="R601" s="63">
        <f t="shared" si="107"/>
        <v>0</v>
      </c>
      <c r="S601" s="63">
        <f t="shared" si="107"/>
        <v>0</v>
      </c>
      <c r="T601" s="63"/>
      <c r="U601" s="63">
        <f t="shared" si="107"/>
        <v>0</v>
      </c>
      <c r="V601" s="63">
        <f t="shared" si="107"/>
        <v>0</v>
      </c>
    </row>
    <row r="602" spans="1:22" x14ac:dyDescent="0.2">
      <c r="A602" s="193" t="s">
        <v>101</v>
      </c>
      <c r="B602" s="194"/>
      <c r="C602" s="64">
        <f>SUM(C550,C553,C556,C559,C562,C565,C569,C601)</f>
        <v>254</v>
      </c>
      <c r="D602" s="64">
        <f>SUM(D550,D553,D556,D559,D562,D565,D569,D601)</f>
        <v>30</v>
      </c>
      <c r="E602" s="64"/>
      <c r="F602" s="64">
        <f t="shared" ref="F602:V602" si="108">SUM(F550,F553,F556,F559,F562,F565,F569,F601)</f>
        <v>6</v>
      </c>
      <c r="G602" s="64">
        <f t="shared" si="108"/>
        <v>84</v>
      </c>
      <c r="H602" s="64"/>
      <c r="I602" s="64">
        <f t="shared" si="108"/>
        <v>9</v>
      </c>
      <c r="J602" s="64">
        <f t="shared" si="108"/>
        <v>120</v>
      </c>
      <c r="K602" s="64"/>
      <c r="L602" s="64">
        <f>SUM(L550,L553,L556,L559,L562,L565,L569,L601)</f>
        <v>13.5</v>
      </c>
      <c r="M602" s="64">
        <f t="shared" si="108"/>
        <v>30</v>
      </c>
      <c r="N602" s="64"/>
      <c r="O602" s="64">
        <f t="shared" si="108"/>
        <v>1.5</v>
      </c>
      <c r="P602" s="64">
        <f t="shared" si="108"/>
        <v>20</v>
      </c>
      <c r="Q602" s="64"/>
      <c r="R602" s="64">
        <f t="shared" si="108"/>
        <v>0</v>
      </c>
      <c r="S602" s="64">
        <f t="shared" si="108"/>
        <v>0</v>
      </c>
      <c r="T602" s="64"/>
      <c r="U602" s="64">
        <f t="shared" si="108"/>
        <v>0</v>
      </c>
      <c r="V602" s="64">
        <f t="shared" si="108"/>
        <v>0</v>
      </c>
    </row>
    <row r="603" spans="1:22" x14ac:dyDescent="0.2">
      <c r="A603" s="65"/>
      <c r="B603" s="65"/>
      <c r="C603" s="29"/>
      <c r="D603" s="29"/>
      <c r="E603" s="29"/>
      <c r="F603" s="29"/>
      <c r="G603" s="29"/>
      <c r="H603" s="29"/>
      <c r="I603" s="29"/>
    </row>
    <row r="604" spans="1:22" x14ac:dyDescent="0.2">
      <c r="A604" s="37"/>
      <c r="B604" s="37"/>
      <c r="C604" s="29"/>
      <c r="D604" s="29"/>
      <c r="E604" s="29"/>
      <c r="F604" s="29"/>
      <c r="G604" s="29"/>
      <c r="H604" s="29"/>
      <c r="I604" s="29"/>
    </row>
    <row r="605" spans="1:22" x14ac:dyDescent="0.2">
      <c r="A605" s="37"/>
      <c r="B605" s="66" t="s">
        <v>14</v>
      </c>
      <c r="E605" s="29"/>
      <c r="F605" s="29"/>
      <c r="G605" s="37"/>
      <c r="H605" s="37"/>
      <c r="I605" s="37"/>
      <c r="J605" s="37"/>
      <c r="K605" s="37"/>
      <c r="L605" s="37"/>
      <c r="M605" s="37"/>
      <c r="N605" s="29"/>
      <c r="O605" s="29"/>
      <c r="P605" s="29"/>
      <c r="Q605" s="29"/>
      <c r="R605" s="29"/>
      <c r="S605" s="29"/>
      <c r="T605" s="29"/>
      <c r="U605" s="29"/>
      <c r="V605" s="29"/>
    </row>
    <row r="606" spans="1:22" x14ac:dyDescent="0.2">
      <c r="A606" s="37"/>
      <c r="B606" s="5" t="s">
        <v>25</v>
      </c>
      <c r="C606" s="28">
        <v>0</v>
      </c>
      <c r="E606" s="29"/>
      <c r="F606" s="29"/>
      <c r="G606" s="4"/>
      <c r="H606" s="4"/>
      <c r="I606" s="4"/>
      <c r="J606" s="4"/>
      <c r="K606" s="4"/>
      <c r="L606" s="4"/>
      <c r="M606" s="4"/>
      <c r="N606" s="29"/>
      <c r="O606" s="29"/>
      <c r="P606" s="29"/>
      <c r="Q606" s="29"/>
      <c r="R606" s="29"/>
      <c r="S606" s="29"/>
      <c r="T606" s="29"/>
      <c r="U606" s="29"/>
      <c r="V606" s="29"/>
    </row>
    <row r="607" spans="1:22" x14ac:dyDescent="0.2">
      <c r="A607" s="37"/>
      <c r="B607" s="67" t="s">
        <v>26</v>
      </c>
      <c r="C607" s="28">
        <f>SUM(G602,J602,M602)</f>
        <v>234</v>
      </c>
      <c r="E607" s="29"/>
      <c r="F607" s="29"/>
      <c r="G607" s="4"/>
      <c r="H607" s="4"/>
      <c r="I607" s="4"/>
      <c r="J607" s="4"/>
      <c r="K607" s="4"/>
      <c r="L607" s="4"/>
      <c r="M607" s="4"/>
      <c r="N607" s="29"/>
      <c r="O607" s="29"/>
      <c r="P607" s="29"/>
      <c r="Q607" s="29"/>
      <c r="R607" s="29"/>
      <c r="S607" s="29"/>
      <c r="T607" s="29"/>
      <c r="U607" s="29"/>
      <c r="V607" s="29"/>
    </row>
    <row r="608" spans="1:22" x14ac:dyDescent="0.2">
      <c r="A608" s="37"/>
      <c r="B608" s="67" t="s">
        <v>3</v>
      </c>
      <c r="C608" s="28">
        <f>SUM(F602,I602,L602)</f>
        <v>28.5</v>
      </c>
      <c r="E608" s="29"/>
      <c r="F608" s="29"/>
      <c r="G608" s="4"/>
      <c r="H608" s="4"/>
      <c r="I608" s="4"/>
      <c r="J608" s="4"/>
      <c r="K608" s="4"/>
      <c r="L608" s="4"/>
      <c r="M608" s="4"/>
      <c r="N608" s="29"/>
      <c r="O608" s="29"/>
      <c r="P608" s="29"/>
      <c r="Q608" s="29"/>
      <c r="R608" s="29"/>
      <c r="S608" s="29"/>
      <c r="T608" s="29"/>
      <c r="U608" s="29"/>
      <c r="V608" s="29"/>
    </row>
    <row r="609" spans="1:22" x14ac:dyDescent="0.2">
      <c r="A609" s="37"/>
      <c r="B609" s="68"/>
      <c r="C609" s="4"/>
      <c r="E609" s="29"/>
      <c r="F609" s="29"/>
      <c r="G609" s="4"/>
      <c r="H609" s="4"/>
      <c r="I609" s="4"/>
      <c r="J609" s="4"/>
      <c r="K609" s="4"/>
      <c r="L609" s="4"/>
      <c r="M609" s="4"/>
      <c r="N609" s="29"/>
      <c r="O609" s="29"/>
      <c r="P609" s="29"/>
      <c r="Q609" s="29"/>
      <c r="R609" s="29"/>
      <c r="S609" s="29"/>
      <c r="T609" s="29"/>
      <c r="U609" s="29"/>
      <c r="V609" s="29"/>
    </row>
    <row r="610" spans="1:22" x14ac:dyDescent="0.2">
      <c r="A610" s="37"/>
      <c r="B610" s="66" t="s">
        <v>15</v>
      </c>
      <c r="C610" s="4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</row>
    <row r="611" spans="1:22" x14ac:dyDescent="0.2">
      <c r="A611" s="37"/>
      <c r="B611" s="5" t="s">
        <v>25</v>
      </c>
      <c r="C611" s="28">
        <v>0</v>
      </c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</row>
    <row r="612" spans="1:22" x14ac:dyDescent="0.2">
      <c r="B612" s="5" t="s">
        <v>26</v>
      </c>
      <c r="C612" s="28">
        <f>SUM(P602,S602,V602)</f>
        <v>20</v>
      </c>
      <c r="D612" s="29"/>
      <c r="E612" s="29"/>
      <c r="F612" s="29"/>
      <c r="G612" s="29"/>
      <c r="H612" s="29"/>
      <c r="I612" s="29"/>
      <c r="J612" s="29"/>
    </row>
    <row r="613" spans="1:22" x14ac:dyDescent="0.2">
      <c r="A613" s="37"/>
      <c r="B613" s="67" t="s">
        <v>3</v>
      </c>
      <c r="C613" s="28">
        <f>SUM(O602,R602,U602)</f>
        <v>1.5</v>
      </c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</row>
    <row r="614" spans="1:22" x14ac:dyDescent="0.2">
      <c r="B614" s="38"/>
    </row>
    <row r="615" spans="1:22" x14ac:dyDescent="0.2">
      <c r="B615" s="38"/>
    </row>
    <row r="616" spans="1:22" x14ac:dyDescent="0.2">
      <c r="B616" s="38"/>
    </row>
    <row r="617" spans="1:22" ht="6" customHeight="1" x14ac:dyDescent="0.2">
      <c r="B617" s="38"/>
    </row>
    <row r="618" spans="1:22" x14ac:dyDescent="0.2">
      <c r="A618" s="29" t="s">
        <v>12</v>
      </c>
      <c r="B618" s="189" t="s">
        <v>271</v>
      </c>
      <c r="C618" s="189"/>
      <c r="D618" s="189"/>
      <c r="E618" s="189"/>
      <c r="F618" s="189"/>
      <c r="G618" s="189"/>
      <c r="H618" s="189"/>
      <c r="I618" s="189"/>
      <c r="J618" s="189"/>
      <c r="K618" s="189"/>
      <c r="L618" s="189"/>
      <c r="M618" s="189"/>
      <c r="N618" s="133" t="s">
        <v>186</v>
      </c>
      <c r="O618" s="133"/>
      <c r="P618" s="133"/>
      <c r="Q618" s="133"/>
      <c r="R618" s="133"/>
      <c r="S618" s="133"/>
      <c r="T618" s="133"/>
      <c r="U618" s="133"/>
      <c r="V618" s="133"/>
    </row>
    <row r="619" spans="1:22" x14ac:dyDescent="0.2">
      <c r="A619" s="29" t="s">
        <v>11</v>
      </c>
      <c r="B619" s="44"/>
      <c r="C619" s="44"/>
      <c r="D619" s="44"/>
      <c r="E619" s="44"/>
      <c r="F619" s="44"/>
      <c r="G619" s="44"/>
      <c r="H619" s="44"/>
      <c r="I619" s="44"/>
      <c r="J619" s="44"/>
      <c r="K619" s="44"/>
      <c r="L619" s="44"/>
      <c r="M619" s="44"/>
      <c r="N619" s="132" t="s">
        <v>187</v>
      </c>
      <c r="O619" s="132"/>
      <c r="P619" s="132"/>
      <c r="Q619" s="132"/>
      <c r="R619" s="132"/>
      <c r="S619" s="132"/>
      <c r="T619" s="132"/>
      <c r="U619" s="132"/>
      <c r="V619" s="132"/>
    </row>
    <row r="620" spans="1:22" x14ac:dyDescent="0.2">
      <c r="A620" s="29" t="s">
        <v>263</v>
      </c>
      <c r="B620" s="189" t="s">
        <v>100</v>
      </c>
      <c r="C620" s="189"/>
      <c r="D620" s="189"/>
      <c r="E620" s="189"/>
      <c r="F620" s="189"/>
      <c r="G620" s="189"/>
      <c r="H620" s="189"/>
      <c r="I620" s="189"/>
      <c r="J620" s="189"/>
      <c r="K620" s="189"/>
      <c r="L620" s="189"/>
      <c r="M620" s="189"/>
      <c r="N620" s="43"/>
      <c r="O620" s="43"/>
      <c r="P620" s="43"/>
      <c r="Q620" s="43"/>
      <c r="R620" s="43"/>
      <c r="S620" s="43"/>
      <c r="T620" s="43"/>
      <c r="U620" s="43"/>
      <c r="V620" s="43"/>
    </row>
    <row r="621" spans="1:22" x14ac:dyDescent="0.2">
      <c r="A621" s="29"/>
      <c r="B621" s="189" t="s">
        <v>272</v>
      </c>
      <c r="C621" s="189"/>
      <c r="D621" s="189"/>
      <c r="E621" s="189"/>
      <c r="F621" s="189"/>
      <c r="G621" s="189"/>
      <c r="H621" s="189"/>
      <c r="I621" s="189"/>
      <c r="J621" s="189"/>
      <c r="K621" s="189"/>
      <c r="L621" s="189"/>
      <c r="M621" s="189"/>
      <c r="N621" s="43"/>
      <c r="O621" s="43"/>
      <c r="P621" s="43"/>
      <c r="Q621" s="43"/>
      <c r="R621" s="43"/>
      <c r="S621" s="43"/>
      <c r="T621" s="43"/>
      <c r="U621" s="43"/>
      <c r="V621" s="43"/>
    </row>
    <row r="622" spans="1:22" x14ac:dyDescent="0.2">
      <c r="A622" s="29"/>
      <c r="B622" s="44"/>
      <c r="C622" s="44"/>
      <c r="D622" s="44"/>
      <c r="E622" s="44"/>
      <c r="F622" s="44"/>
      <c r="G622" s="44"/>
      <c r="H622" s="44"/>
      <c r="I622" s="44"/>
      <c r="J622" s="44"/>
      <c r="K622" s="44"/>
      <c r="L622" s="44"/>
      <c r="M622" s="44"/>
      <c r="N622" s="43"/>
      <c r="O622" s="43"/>
      <c r="P622" s="43"/>
      <c r="Q622" s="43"/>
      <c r="R622" s="43"/>
      <c r="S622" s="43"/>
      <c r="T622" s="43"/>
      <c r="U622" s="43"/>
      <c r="V622" s="43"/>
    </row>
    <row r="623" spans="1:22" ht="19.5" customHeight="1" x14ac:dyDescent="0.2">
      <c r="A623" s="134" t="s">
        <v>1</v>
      </c>
      <c r="B623" s="134" t="s">
        <v>2</v>
      </c>
      <c r="C623" s="199" t="s">
        <v>19</v>
      </c>
      <c r="D623" s="200"/>
      <c r="E623" s="200"/>
      <c r="F623" s="201" t="s">
        <v>102</v>
      </c>
      <c r="G623" s="201"/>
      <c r="H623" s="201"/>
      <c r="I623" s="201"/>
      <c r="J623" s="201"/>
      <c r="K623" s="201"/>
      <c r="L623" s="201"/>
      <c r="M623" s="201"/>
      <c r="N623" s="201"/>
      <c r="O623" s="201"/>
      <c r="P623" s="201"/>
      <c r="Q623" s="201"/>
      <c r="R623" s="201"/>
      <c r="S623" s="201"/>
      <c r="T623" s="201"/>
      <c r="U623" s="201"/>
      <c r="V623" s="201"/>
    </row>
    <row r="624" spans="1:22" ht="20.25" customHeight="1" x14ac:dyDescent="0.2">
      <c r="A624" s="135"/>
      <c r="B624" s="135"/>
      <c r="C624" s="208" t="s">
        <v>16</v>
      </c>
      <c r="D624" s="225" t="s">
        <v>3</v>
      </c>
      <c r="E624" s="217" t="s">
        <v>4</v>
      </c>
      <c r="F624" s="180" t="s">
        <v>14</v>
      </c>
      <c r="G624" s="180"/>
      <c r="H624" s="180"/>
      <c r="I624" s="180"/>
      <c r="J624" s="180"/>
      <c r="K624" s="180"/>
      <c r="L624" s="180"/>
      <c r="M624" s="180"/>
      <c r="N624" s="180"/>
      <c r="O624" s="184" t="s">
        <v>15</v>
      </c>
      <c r="P624" s="175"/>
      <c r="Q624" s="175"/>
      <c r="R624" s="175"/>
      <c r="S624" s="175"/>
      <c r="T624" s="175"/>
      <c r="U624" s="175"/>
      <c r="V624" s="176"/>
    </row>
    <row r="625" spans="1:22" ht="13.5" customHeight="1" x14ac:dyDescent="0.2">
      <c r="A625" s="135"/>
      <c r="B625" s="135"/>
      <c r="C625" s="208"/>
      <c r="D625" s="225"/>
      <c r="E625" s="217"/>
      <c r="F625" s="185" t="s">
        <v>106</v>
      </c>
      <c r="G625" s="185"/>
      <c r="H625" s="185"/>
      <c r="I625" s="181" t="s">
        <v>6</v>
      </c>
      <c r="J625" s="182"/>
      <c r="K625" s="182"/>
      <c r="L625" s="185" t="s">
        <v>7</v>
      </c>
      <c r="M625" s="185"/>
      <c r="N625" s="185"/>
      <c r="O625" s="181" t="s">
        <v>6</v>
      </c>
      <c r="P625" s="182"/>
      <c r="Q625" s="183"/>
      <c r="R625" s="181" t="s">
        <v>17</v>
      </c>
      <c r="S625" s="182"/>
      <c r="T625" s="183"/>
      <c r="U625" s="181" t="s">
        <v>10</v>
      </c>
      <c r="V625" s="183"/>
    </row>
    <row r="626" spans="1:22" ht="84" customHeight="1" x14ac:dyDescent="0.2">
      <c r="A626" s="136"/>
      <c r="B626" s="136"/>
      <c r="C626" s="208"/>
      <c r="D626" s="225"/>
      <c r="E626" s="217"/>
      <c r="F626" s="69" t="s">
        <v>3</v>
      </c>
      <c r="G626" s="51" t="s">
        <v>8</v>
      </c>
      <c r="H626" s="70" t="s">
        <v>18</v>
      </c>
      <c r="I626" s="50" t="s">
        <v>3</v>
      </c>
      <c r="J626" s="48" t="s">
        <v>8</v>
      </c>
      <c r="K626" s="49" t="s">
        <v>18</v>
      </c>
      <c r="L626" s="69" t="s">
        <v>3</v>
      </c>
      <c r="M626" s="48" t="s">
        <v>8</v>
      </c>
      <c r="N626" s="49" t="s">
        <v>18</v>
      </c>
      <c r="O626" s="69" t="s">
        <v>3</v>
      </c>
      <c r="P626" s="48" t="s">
        <v>8</v>
      </c>
      <c r="Q626" s="49" t="s">
        <v>18</v>
      </c>
      <c r="R626" s="69" t="s">
        <v>3</v>
      </c>
      <c r="S626" s="51" t="s">
        <v>8</v>
      </c>
      <c r="T626" s="70" t="s">
        <v>18</v>
      </c>
      <c r="U626" s="50" t="s">
        <v>3</v>
      </c>
      <c r="V626" s="48" t="s">
        <v>8</v>
      </c>
    </row>
    <row r="627" spans="1:22" x14ac:dyDescent="0.2">
      <c r="A627" s="102" t="s">
        <v>113</v>
      </c>
      <c r="B627" s="73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</row>
    <row r="628" spans="1:22" x14ac:dyDescent="0.2">
      <c r="A628" s="6"/>
      <c r="B628" s="57"/>
      <c r="C628" s="24"/>
      <c r="D628" s="22"/>
      <c r="E628" s="23"/>
      <c r="F628" s="71"/>
      <c r="G628" s="24"/>
      <c r="H628" s="23"/>
      <c r="I628" s="22"/>
      <c r="J628" s="24"/>
      <c r="K628" s="23"/>
      <c r="L628" s="22"/>
      <c r="M628" s="24"/>
      <c r="N628" s="23"/>
      <c r="O628" s="22"/>
      <c r="P628" s="24"/>
      <c r="Q628" s="23"/>
      <c r="R628" s="22"/>
      <c r="S628" s="24"/>
      <c r="T628" s="23"/>
      <c r="U628" s="22"/>
      <c r="V628" s="24"/>
    </row>
    <row r="629" spans="1:22" x14ac:dyDescent="0.2">
      <c r="A629" s="137" t="s">
        <v>114</v>
      </c>
      <c r="B629" s="138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</row>
    <row r="630" spans="1:22" x14ac:dyDescent="0.2">
      <c r="A630" s="99" t="s">
        <v>115</v>
      </c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7"/>
    </row>
    <row r="631" spans="1:22" x14ac:dyDescent="0.2">
      <c r="A631" s="6"/>
      <c r="B631" s="57"/>
      <c r="C631" s="24"/>
      <c r="D631" s="22"/>
      <c r="E631" s="23"/>
      <c r="F631" s="71"/>
      <c r="G631" s="24"/>
      <c r="H631" s="23"/>
      <c r="I631" s="22"/>
      <c r="J631" s="24"/>
      <c r="K631" s="23"/>
      <c r="L631" s="22"/>
      <c r="M631" s="24"/>
      <c r="N631" s="23"/>
      <c r="O631" s="22"/>
      <c r="P631" s="24"/>
      <c r="Q631" s="23"/>
      <c r="R631" s="22"/>
      <c r="S631" s="24"/>
      <c r="T631" s="23"/>
      <c r="U631" s="22"/>
      <c r="V631" s="24"/>
    </row>
    <row r="632" spans="1:22" x14ac:dyDescent="0.2">
      <c r="A632" s="137" t="s">
        <v>116</v>
      </c>
      <c r="B632" s="138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</row>
    <row r="633" spans="1:22" x14ac:dyDescent="0.2">
      <c r="A633" s="99" t="s">
        <v>117</v>
      </c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7"/>
    </row>
    <row r="634" spans="1:22" x14ac:dyDescent="0.2">
      <c r="A634" s="6"/>
      <c r="B634" s="57"/>
      <c r="C634" s="24"/>
      <c r="D634" s="22"/>
      <c r="E634" s="23"/>
      <c r="F634" s="71"/>
      <c r="G634" s="24"/>
      <c r="H634" s="23"/>
      <c r="I634" s="22"/>
      <c r="J634" s="24"/>
      <c r="K634" s="23"/>
      <c r="L634" s="22"/>
      <c r="M634" s="24"/>
      <c r="N634" s="23"/>
      <c r="O634" s="22"/>
      <c r="P634" s="24"/>
      <c r="Q634" s="23"/>
      <c r="R634" s="22"/>
      <c r="S634" s="24"/>
      <c r="T634" s="23"/>
      <c r="U634" s="22"/>
      <c r="V634" s="24"/>
    </row>
    <row r="635" spans="1:22" x14ac:dyDescent="0.2">
      <c r="A635" s="137" t="s">
        <v>118</v>
      </c>
      <c r="B635" s="138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</row>
    <row r="636" spans="1:22" x14ac:dyDescent="0.2">
      <c r="A636" s="99" t="s">
        <v>119</v>
      </c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7"/>
    </row>
    <row r="637" spans="1:22" x14ac:dyDescent="0.2">
      <c r="A637" s="7"/>
      <c r="B637" s="57"/>
      <c r="C637" s="24"/>
      <c r="D637" s="22"/>
      <c r="E637" s="58"/>
      <c r="F637" s="71"/>
      <c r="G637" s="24"/>
      <c r="H637" s="23"/>
      <c r="I637" s="22"/>
      <c r="J637" s="24"/>
      <c r="K637" s="23"/>
      <c r="L637" s="22"/>
      <c r="M637" s="24"/>
      <c r="N637" s="23"/>
      <c r="O637" s="22"/>
      <c r="P637" s="24"/>
      <c r="Q637" s="23"/>
      <c r="R637" s="22"/>
      <c r="S637" s="24"/>
      <c r="T637" s="23"/>
      <c r="U637" s="22"/>
      <c r="V637" s="24"/>
    </row>
    <row r="638" spans="1:22" x14ac:dyDescent="0.2">
      <c r="A638" s="137" t="s">
        <v>120</v>
      </c>
      <c r="B638" s="138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</row>
    <row r="639" spans="1:22" x14ac:dyDescent="0.2">
      <c r="A639" s="99" t="s">
        <v>181</v>
      </c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7"/>
    </row>
    <row r="640" spans="1:22" ht="31.5" x14ac:dyDescent="0.2">
      <c r="A640" s="20" t="s">
        <v>179</v>
      </c>
      <c r="B640" s="57"/>
      <c r="C640" s="24">
        <f>SUM(G640,J640,M640,P640,S640,V640)</f>
        <v>0</v>
      </c>
      <c r="D640" s="22">
        <f>SUM(F640,I640,L640,O640,R640,U640)</f>
        <v>10</v>
      </c>
      <c r="E640" s="58"/>
      <c r="F640" s="71"/>
      <c r="G640" s="24"/>
      <c r="H640" s="23"/>
      <c r="I640" s="22"/>
      <c r="J640" s="24"/>
      <c r="K640" s="23"/>
      <c r="L640" s="22">
        <v>10</v>
      </c>
      <c r="M640" s="24"/>
      <c r="N640" s="23"/>
      <c r="O640" s="22"/>
      <c r="P640" s="24"/>
      <c r="Q640" s="23"/>
      <c r="R640" s="22"/>
      <c r="S640" s="24"/>
      <c r="T640" s="23"/>
      <c r="U640" s="22"/>
      <c r="V640" s="24"/>
    </row>
    <row r="641" spans="1:22" x14ac:dyDescent="0.2">
      <c r="A641" s="137" t="s">
        <v>122</v>
      </c>
      <c r="B641" s="138"/>
      <c r="C641" s="56">
        <f>SUM(C640:C640)</f>
        <v>0</v>
      </c>
      <c r="D641" s="56">
        <f t="shared" ref="D641:V641" si="109">SUM(D640:D640)</f>
        <v>10</v>
      </c>
      <c r="E641" s="56"/>
      <c r="F641" s="56">
        <f t="shared" si="109"/>
        <v>0</v>
      </c>
      <c r="G641" s="56">
        <f t="shared" si="109"/>
        <v>0</v>
      </c>
      <c r="H641" s="56"/>
      <c r="I641" s="56">
        <f t="shared" si="109"/>
        <v>0</v>
      </c>
      <c r="J641" s="56">
        <f t="shared" si="109"/>
        <v>0</v>
      </c>
      <c r="K641" s="56"/>
      <c r="L641" s="56">
        <f t="shared" si="109"/>
        <v>10</v>
      </c>
      <c r="M641" s="56">
        <f t="shared" si="109"/>
        <v>0</v>
      </c>
      <c r="N641" s="56"/>
      <c r="O641" s="56">
        <f t="shared" si="109"/>
        <v>0</v>
      </c>
      <c r="P641" s="56">
        <f t="shared" si="109"/>
        <v>0</v>
      </c>
      <c r="Q641" s="56"/>
      <c r="R641" s="56">
        <f t="shared" si="109"/>
        <v>0</v>
      </c>
      <c r="S641" s="56">
        <f t="shared" si="109"/>
        <v>0</v>
      </c>
      <c r="T641" s="56"/>
      <c r="U641" s="56">
        <f t="shared" si="109"/>
        <v>0</v>
      </c>
      <c r="V641" s="56">
        <f t="shared" si="109"/>
        <v>0</v>
      </c>
    </row>
    <row r="642" spans="1:22" x14ac:dyDescent="0.2">
      <c r="A642" s="99" t="s">
        <v>121</v>
      </c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7"/>
    </row>
    <row r="643" spans="1:22" ht="31.5" x14ac:dyDescent="0.2">
      <c r="A643" s="20" t="s">
        <v>180</v>
      </c>
      <c r="B643" s="53" t="s">
        <v>188</v>
      </c>
      <c r="C643" s="24">
        <f>SUM(G643,J643,M643,P643,S643,V643)</f>
        <v>510</v>
      </c>
      <c r="D643" s="22">
        <f>SUM(F643,I643,L643,O643,R643,U643)</f>
        <v>20</v>
      </c>
      <c r="E643" s="58" t="s">
        <v>38</v>
      </c>
      <c r="F643" s="71"/>
      <c r="G643" s="24"/>
      <c r="H643" s="23"/>
      <c r="I643" s="22"/>
      <c r="J643" s="24"/>
      <c r="K643" s="23"/>
      <c r="L643" s="22"/>
      <c r="M643" s="24"/>
      <c r="N643" s="23"/>
      <c r="O643" s="22"/>
      <c r="P643" s="24"/>
      <c r="Q643" s="23"/>
      <c r="R643" s="22"/>
      <c r="S643" s="24"/>
      <c r="T643" s="23"/>
      <c r="U643" s="22">
        <v>20</v>
      </c>
      <c r="V643" s="24">
        <v>510</v>
      </c>
    </row>
    <row r="644" spans="1:22" x14ac:dyDescent="0.2">
      <c r="A644" s="137" t="s">
        <v>123</v>
      </c>
      <c r="B644" s="138"/>
      <c r="C644" s="56">
        <f>SUM(C643)</f>
        <v>510</v>
      </c>
      <c r="D644" s="56">
        <f t="shared" ref="D644:V644" si="110">SUM(D643)</f>
        <v>20</v>
      </c>
      <c r="E644" s="56"/>
      <c r="F644" s="56">
        <f t="shared" si="110"/>
        <v>0</v>
      </c>
      <c r="G644" s="56">
        <f t="shared" si="110"/>
        <v>0</v>
      </c>
      <c r="H644" s="56"/>
      <c r="I644" s="56">
        <f t="shared" si="110"/>
        <v>0</v>
      </c>
      <c r="J644" s="56">
        <f t="shared" si="110"/>
        <v>0</v>
      </c>
      <c r="K644" s="56"/>
      <c r="L644" s="56">
        <f t="shared" si="110"/>
        <v>0</v>
      </c>
      <c r="M644" s="56">
        <f t="shared" si="110"/>
        <v>0</v>
      </c>
      <c r="N644" s="56"/>
      <c r="O644" s="56">
        <f t="shared" si="110"/>
        <v>0</v>
      </c>
      <c r="P644" s="56">
        <f t="shared" si="110"/>
        <v>0</v>
      </c>
      <c r="Q644" s="56"/>
      <c r="R644" s="56">
        <f t="shared" si="110"/>
        <v>0</v>
      </c>
      <c r="S644" s="56">
        <f t="shared" si="110"/>
        <v>0</v>
      </c>
      <c r="T644" s="56"/>
      <c r="U644" s="56">
        <f t="shared" si="110"/>
        <v>20</v>
      </c>
      <c r="V644" s="56">
        <f t="shared" si="110"/>
        <v>510</v>
      </c>
    </row>
    <row r="645" spans="1:22" x14ac:dyDescent="0.2">
      <c r="A645" s="77"/>
      <c r="B645" s="78" t="s">
        <v>103</v>
      </c>
      <c r="C645" s="64">
        <f>SUM(C629,C632,C635,C638,C641,C644)</f>
        <v>510</v>
      </c>
      <c r="D645" s="64">
        <f t="shared" ref="D645:V645" si="111">SUM(D629,D632,D635,D638,D641,D644)</f>
        <v>30</v>
      </c>
      <c r="E645" s="64"/>
      <c r="F645" s="64">
        <f t="shared" si="111"/>
        <v>0</v>
      </c>
      <c r="G645" s="64">
        <f t="shared" si="111"/>
        <v>0</v>
      </c>
      <c r="H645" s="64"/>
      <c r="I645" s="64">
        <f t="shared" si="111"/>
        <v>0</v>
      </c>
      <c r="J645" s="64">
        <f t="shared" si="111"/>
        <v>0</v>
      </c>
      <c r="K645" s="64"/>
      <c r="L645" s="64">
        <f t="shared" si="111"/>
        <v>10</v>
      </c>
      <c r="M645" s="64">
        <f t="shared" si="111"/>
        <v>0</v>
      </c>
      <c r="N645" s="64"/>
      <c r="O645" s="64">
        <f t="shared" si="111"/>
        <v>0</v>
      </c>
      <c r="P645" s="64">
        <f t="shared" si="111"/>
        <v>0</v>
      </c>
      <c r="Q645" s="64"/>
      <c r="R645" s="64">
        <f t="shared" si="111"/>
        <v>0</v>
      </c>
      <c r="S645" s="64">
        <f t="shared" si="111"/>
        <v>0</v>
      </c>
      <c r="T645" s="64"/>
      <c r="U645" s="64">
        <f t="shared" si="111"/>
        <v>20</v>
      </c>
      <c r="V645" s="64">
        <f t="shared" si="111"/>
        <v>510</v>
      </c>
    </row>
    <row r="646" spans="1:22" x14ac:dyDescent="0.2">
      <c r="A646" s="65"/>
      <c r="B646" s="65"/>
      <c r="C646" s="29"/>
      <c r="D646" s="29"/>
      <c r="E646" s="29"/>
      <c r="F646" s="29"/>
      <c r="G646" s="29"/>
      <c r="H646" s="29"/>
      <c r="I646" s="29"/>
    </row>
    <row r="647" spans="1:22" x14ac:dyDescent="0.2">
      <c r="A647" s="37"/>
      <c r="B647" s="37"/>
      <c r="C647" s="29"/>
      <c r="D647" s="29"/>
      <c r="E647" s="29"/>
      <c r="F647" s="29"/>
      <c r="G647" s="29"/>
      <c r="H647" s="29"/>
      <c r="I647" s="29"/>
    </row>
    <row r="648" spans="1:22" x14ac:dyDescent="0.2">
      <c r="A648" s="37"/>
      <c r="B648" s="37"/>
      <c r="C648" s="29"/>
      <c r="D648" s="29"/>
      <c r="E648" s="29"/>
      <c r="F648" s="29"/>
      <c r="G648" s="29"/>
      <c r="H648" s="29"/>
      <c r="I648" s="29"/>
    </row>
    <row r="649" spans="1:22" x14ac:dyDescent="0.2">
      <c r="A649" s="37"/>
      <c r="B649" s="66" t="s">
        <v>14</v>
      </c>
      <c r="E649" s="29"/>
      <c r="F649" s="29"/>
      <c r="G649" s="37"/>
      <c r="H649" s="37"/>
      <c r="I649" s="37"/>
      <c r="J649" s="37"/>
      <c r="K649" s="37"/>
      <c r="L649" s="37"/>
      <c r="M649" s="37"/>
      <c r="N649" s="29"/>
      <c r="O649" s="29"/>
      <c r="P649" s="29"/>
      <c r="Q649" s="29"/>
      <c r="R649" s="29"/>
      <c r="S649" s="29"/>
      <c r="T649" s="29"/>
      <c r="U649" s="29"/>
      <c r="V649" s="29"/>
    </row>
    <row r="650" spans="1:22" ht="12.75" customHeight="1" x14ac:dyDescent="0.2">
      <c r="A650" s="37"/>
      <c r="B650" s="5" t="s">
        <v>25</v>
      </c>
      <c r="C650" s="28">
        <v>0</v>
      </c>
      <c r="E650" s="29"/>
      <c r="F650" s="29"/>
      <c r="G650" s="4"/>
      <c r="H650" s="4"/>
      <c r="I650" s="4"/>
      <c r="J650" s="4"/>
      <c r="K650" s="4"/>
      <c r="L650" s="4"/>
      <c r="M650" s="4"/>
      <c r="N650" s="29"/>
      <c r="O650" s="29"/>
      <c r="P650" s="29"/>
      <c r="Q650" s="29"/>
      <c r="R650" s="29"/>
      <c r="S650" s="29"/>
      <c r="T650" s="29"/>
      <c r="U650" s="29"/>
      <c r="V650" s="29"/>
    </row>
    <row r="651" spans="1:22" x14ac:dyDescent="0.2">
      <c r="A651" s="37"/>
      <c r="B651" s="67" t="s">
        <v>26</v>
      </c>
      <c r="C651" s="28">
        <f>SUM(G645,J645,M645)</f>
        <v>0</v>
      </c>
      <c r="E651" s="29"/>
      <c r="F651" s="29"/>
      <c r="G651" s="4"/>
      <c r="H651" s="4"/>
      <c r="I651" s="4"/>
      <c r="J651" s="4"/>
      <c r="K651" s="4"/>
      <c r="L651" s="4"/>
      <c r="M651" s="4"/>
      <c r="N651" s="29"/>
      <c r="O651" s="29"/>
      <c r="P651" s="29"/>
      <c r="Q651" s="29"/>
      <c r="R651" s="29"/>
      <c r="S651" s="29"/>
      <c r="T651" s="29"/>
      <c r="U651" s="29"/>
      <c r="V651" s="29"/>
    </row>
    <row r="652" spans="1:22" x14ac:dyDescent="0.2">
      <c r="A652" s="37"/>
      <c r="B652" s="67" t="s">
        <v>3</v>
      </c>
      <c r="C652" s="28">
        <f>L645</f>
        <v>10</v>
      </c>
      <c r="E652" s="29"/>
      <c r="F652" s="29"/>
      <c r="G652" s="4"/>
      <c r="H652" s="4"/>
      <c r="I652" s="4"/>
      <c r="J652" s="4"/>
      <c r="K652" s="4"/>
      <c r="L652" s="4"/>
      <c r="M652" s="4"/>
      <c r="N652" s="29"/>
      <c r="O652" s="29"/>
      <c r="P652" s="29"/>
      <c r="Q652" s="29"/>
      <c r="R652" s="29"/>
      <c r="S652" s="29"/>
      <c r="T652" s="29"/>
      <c r="U652" s="29"/>
      <c r="V652" s="29"/>
    </row>
    <row r="653" spans="1:22" x14ac:dyDescent="0.2">
      <c r="A653" s="37"/>
      <c r="B653" s="68"/>
      <c r="C653" s="4"/>
      <c r="E653" s="29"/>
      <c r="F653" s="29"/>
      <c r="G653" s="4"/>
      <c r="H653" s="4"/>
      <c r="I653" s="4"/>
      <c r="J653" s="4"/>
      <c r="K653" s="4"/>
      <c r="L653" s="4"/>
      <c r="M653" s="4"/>
      <c r="N653" s="29"/>
      <c r="O653" s="29"/>
      <c r="P653" s="29"/>
      <c r="Q653" s="29"/>
      <c r="R653" s="29"/>
      <c r="S653" s="29"/>
      <c r="T653" s="29"/>
      <c r="U653" s="29"/>
      <c r="V653" s="29"/>
    </row>
    <row r="654" spans="1:22" x14ac:dyDescent="0.2">
      <c r="A654" s="37"/>
      <c r="B654" s="66" t="s">
        <v>15</v>
      </c>
      <c r="C654" s="4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</row>
    <row r="655" spans="1:22" x14ac:dyDescent="0.2">
      <c r="A655" s="37"/>
      <c r="B655" s="5" t="s">
        <v>25</v>
      </c>
      <c r="C655" s="28">
        <v>0</v>
      </c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</row>
    <row r="656" spans="1:22" x14ac:dyDescent="0.2">
      <c r="B656" s="5" t="s">
        <v>26</v>
      </c>
      <c r="C656" s="28">
        <f>SUM(P645,S645,V645)</f>
        <v>510</v>
      </c>
      <c r="D656" s="29"/>
      <c r="E656" s="29"/>
      <c r="F656" s="29"/>
      <c r="G656" s="29"/>
      <c r="H656" s="29"/>
      <c r="I656" s="29"/>
      <c r="J656" s="29"/>
    </row>
    <row r="657" spans="1:22" x14ac:dyDescent="0.2">
      <c r="A657" s="37"/>
      <c r="B657" s="67" t="s">
        <v>3</v>
      </c>
      <c r="C657" s="28">
        <f>SUM(O645,R645,U645)</f>
        <v>20</v>
      </c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</row>
    <row r="658" spans="1:22" x14ac:dyDescent="0.2">
      <c r="A658" s="37"/>
      <c r="B658" s="68"/>
      <c r="C658" s="4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</row>
    <row r="659" spans="1:22" x14ac:dyDescent="0.2">
      <c r="A659" s="37"/>
      <c r="B659" s="68"/>
      <c r="C659" s="4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</row>
    <row r="660" spans="1:22" x14ac:dyDescent="0.2">
      <c r="A660" s="37"/>
      <c r="B660" s="68"/>
      <c r="C660" s="4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</row>
    <row r="661" spans="1:22" x14ac:dyDescent="0.2">
      <c r="A661" s="37"/>
      <c r="B661" s="68"/>
      <c r="C661" s="4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</row>
    <row r="662" spans="1:22" x14ac:dyDescent="0.2">
      <c r="A662" s="37"/>
      <c r="B662" s="68"/>
      <c r="C662" s="4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</row>
    <row r="663" spans="1:22" x14ac:dyDescent="0.2">
      <c r="A663" s="37"/>
      <c r="B663" s="68"/>
      <c r="C663" s="4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</row>
    <row r="664" spans="1:22" x14ac:dyDescent="0.2">
      <c r="A664" s="37"/>
      <c r="B664" s="68"/>
      <c r="C664" s="4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</row>
    <row r="665" spans="1:22" x14ac:dyDescent="0.2">
      <c r="A665" s="37"/>
      <c r="B665" s="68"/>
      <c r="C665" s="4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</row>
    <row r="666" spans="1:22" x14ac:dyDescent="0.2">
      <c r="A666" s="37"/>
      <c r="B666" s="68"/>
      <c r="C666" s="4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</row>
    <row r="667" spans="1:22" x14ac:dyDescent="0.2">
      <c r="A667" s="37"/>
      <c r="B667" s="68"/>
      <c r="C667" s="4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</row>
    <row r="668" spans="1:22" x14ac:dyDescent="0.2">
      <c r="A668" s="37"/>
      <c r="B668" s="68"/>
      <c r="C668" s="4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</row>
    <row r="669" spans="1:22" x14ac:dyDescent="0.2">
      <c r="A669" s="37"/>
      <c r="B669" s="68"/>
      <c r="C669" s="4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</row>
    <row r="670" spans="1:22" x14ac:dyDescent="0.2">
      <c r="A670" s="37"/>
      <c r="B670" s="68"/>
      <c r="C670" s="4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</row>
    <row r="671" spans="1:22" x14ac:dyDescent="0.2">
      <c r="A671" s="37"/>
      <c r="B671" s="68"/>
      <c r="C671" s="4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</row>
    <row r="672" spans="1:22" x14ac:dyDescent="0.2">
      <c r="A672" s="37"/>
      <c r="B672" s="68"/>
      <c r="C672" s="4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</row>
    <row r="673" spans="1:22" x14ac:dyDescent="0.2">
      <c r="A673" s="37"/>
      <c r="B673" s="68"/>
      <c r="C673" s="4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</row>
    <row r="674" spans="1:22" x14ac:dyDescent="0.2">
      <c r="A674" s="37"/>
      <c r="B674" s="68"/>
      <c r="C674" s="4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</row>
    <row r="675" spans="1:22" x14ac:dyDescent="0.2">
      <c r="A675" s="37"/>
      <c r="B675" s="68"/>
      <c r="C675" s="4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</row>
    <row r="676" spans="1:22" x14ac:dyDescent="0.2">
      <c r="A676" s="37"/>
      <c r="B676" s="68"/>
      <c r="C676" s="4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</row>
    <row r="677" spans="1:22" x14ac:dyDescent="0.2">
      <c r="A677" s="37"/>
      <c r="B677" s="68"/>
      <c r="C677" s="4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</row>
    <row r="678" spans="1:22" x14ac:dyDescent="0.2">
      <c r="A678" s="37"/>
      <c r="B678" s="68"/>
      <c r="C678" s="4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</row>
    <row r="679" spans="1:22" x14ac:dyDescent="0.2">
      <c r="A679" s="37"/>
      <c r="B679" s="68"/>
      <c r="C679" s="4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</row>
    <row r="680" spans="1:22" x14ac:dyDescent="0.2">
      <c r="A680" s="37"/>
      <c r="B680" s="68"/>
      <c r="C680" s="4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</row>
    <row r="681" spans="1:22" x14ac:dyDescent="0.2">
      <c r="A681" s="37"/>
      <c r="B681" s="68"/>
      <c r="C681" s="4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</row>
    <row r="682" spans="1:22" x14ac:dyDescent="0.2">
      <c r="A682" s="37"/>
      <c r="B682" s="68"/>
      <c r="C682" s="4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</row>
    <row r="683" spans="1:22" x14ac:dyDescent="0.2">
      <c r="A683" s="37"/>
      <c r="B683" s="68"/>
      <c r="C683" s="4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</row>
    <row r="684" spans="1:22" x14ac:dyDescent="0.2">
      <c r="A684" s="37"/>
      <c r="B684" s="68"/>
      <c r="C684" s="4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</row>
    <row r="685" spans="1:22" x14ac:dyDescent="0.2">
      <c r="A685" s="37"/>
      <c r="B685" s="68"/>
      <c r="C685" s="4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</row>
    <row r="686" spans="1:22" x14ac:dyDescent="0.2">
      <c r="A686" s="37"/>
      <c r="B686" s="68"/>
      <c r="C686" s="4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</row>
    <row r="687" spans="1:22" x14ac:dyDescent="0.2">
      <c r="A687" s="37"/>
      <c r="B687" s="68"/>
      <c r="C687" s="4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</row>
    <row r="688" spans="1:22" x14ac:dyDescent="0.2">
      <c r="A688" s="37"/>
      <c r="B688" s="68"/>
      <c r="C688" s="4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</row>
    <row r="689" spans="1:22" x14ac:dyDescent="0.2">
      <c r="A689" s="37"/>
      <c r="B689" s="68"/>
      <c r="C689" s="4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</row>
    <row r="690" spans="1:22" x14ac:dyDescent="0.2">
      <c r="A690" s="37"/>
      <c r="B690" s="68"/>
      <c r="C690" s="4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</row>
    <row r="691" spans="1:22" x14ac:dyDescent="0.2">
      <c r="A691" s="37"/>
      <c r="B691" s="68"/>
      <c r="C691" s="4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</row>
    <row r="692" spans="1:22" ht="18" customHeight="1" x14ac:dyDescent="0.2">
      <c r="A692" s="29" t="s">
        <v>12</v>
      </c>
      <c r="B692" s="224" t="s">
        <v>273</v>
      </c>
      <c r="C692" s="224"/>
      <c r="D692" s="224"/>
      <c r="E692" s="224"/>
      <c r="F692" s="224"/>
      <c r="G692" s="224"/>
      <c r="H692" s="224"/>
      <c r="I692" s="224"/>
      <c r="J692" s="224"/>
      <c r="K692" s="224"/>
      <c r="L692" s="224"/>
      <c r="M692" s="84"/>
      <c r="N692" s="133" t="s">
        <v>186</v>
      </c>
      <c r="O692" s="133"/>
      <c r="P692" s="133"/>
      <c r="Q692" s="133"/>
      <c r="R692" s="133"/>
      <c r="S692" s="133"/>
      <c r="T692" s="133"/>
      <c r="U692" s="133"/>
      <c r="V692" s="133"/>
    </row>
    <row r="693" spans="1:22" ht="13.5" customHeight="1" x14ac:dyDescent="0.2">
      <c r="A693" s="29" t="s">
        <v>11</v>
      </c>
      <c r="B693" s="84"/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132" t="s">
        <v>187</v>
      </c>
      <c r="O693" s="132"/>
      <c r="P693" s="132"/>
      <c r="Q693" s="132"/>
      <c r="R693" s="132"/>
      <c r="S693" s="132"/>
      <c r="T693" s="132"/>
      <c r="U693" s="132"/>
      <c r="V693" s="132"/>
    </row>
    <row r="694" spans="1:22" x14ac:dyDescent="0.2">
      <c r="A694" s="29" t="s">
        <v>263</v>
      </c>
      <c r="B694" s="44"/>
      <c r="C694" s="44"/>
      <c r="D694" s="44"/>
      <c r="E694" s="44"/>
      <c r="F694" s="44"/>
      <c r="G694" s="44"/>
      <c r="H694" s="44"/>
      <c r="I694" s="44"/>
      <c r="J694" s="44"/>
      <c r="K694" s="44"/>
      <c r="L694" s="44"/>
      <c r="M694" s="44"/>
      <c r="N694" s="43"/>
      <c r="O694" s="43"/>
      <c r="P694" s="43"/>
      <c r="Q694" s="43"/>
      <c r="R694" s="43"/>
      <c r="S694" s="43"/>
      <c r="T694" s="43"/>
      <c r="U694" s="43"/>
      <c r="V694" s="43"/>
    </row>
    <row r="695" spans="1:22" ht="15.75" x14ac:dyDescent="0.2">
      <c r="A695" s="29"/>
      <c r="B695" s="85"/>
      <c r="C695" s="85"/>
      <c r="D695" s="85"/>
      <c r="E695" s="85"/>
      <c r="F695" s="85"/>
      <c r="G695" s="85"/>
      <c r="H695" s="85"/>
      <c r="I695" s="85"/>
      <c r="J695" s="85"/>
      <c r="K695" s="85"/>
      <c r="L695" s="85"/>
      <c r="M695" s="85"/>
      <c r="N695" s="43"/>
      <c r="O695" s="43"/>
      <c r="P695" s="43"/>
      <c r="Q695" s="43"/>
      <c r="R695" s="43"/>
      <c r="S695" s="43"/>
      <c r="T695" s="43"/>
      <c r="U695" s="43"/>
      <c r="V695" s="43"/>
    </row>
    <row r="698" spans="1:22" ht="31.5" x14ac:dyDescent="0.2">
      <c r="A698" s="146" t="s">
        <v>266</v>
      </c>
      <c r="B698" s="11" t="s">
        <v>104</v>
      </c>
      <c r="C698" s="13" t="s">
        <v>108</v>
      </c>
      <c r="D698" s="13" t="s">
        <v>3</v>
      </c>
      <c r="E698" s="13" t="s">
        <v>109</v>
      </c>
      <c r="F698" s="13" t="s">
        <v>110</v>
      </c>
      <c r="H698" s="169" t="s">
        <v>105</v>
      </c>
      <c r="I698" s="170"/>
      <c r="J698" s="170"/>
      <c r="K698" s="170"/>
      <c r="L698" s="170"/>
      <c r="M698" s="171"/>
      <c r="N698" s="14" t="s">
        <v>108</v>
      </c>
      <c r="O698" s="14" t="s">
        <v>3</v>
      </c>
      <c r="P698" s="15" t="s">
        <v>184</v>
      </c>
      <c r="Q698" s="15" t="s">
        <v>110</v>
      </c>
      <c r="R698" s="17"/>
    </row>
    <row r="699" spans="1:22" x14ac:dyDescent="0.2">
      <c r="A699" s="147"/>
      <c r="B699" s="9" t="s">
        <v>106</v>
      </c>
      <c r="C699" s="10">
        <f>SUM(G63,G137)</f>
        <v>335</v>
      </c>
      <c r="D699" s="10">
        <f>SUM(F63,F137)</f>
        <v>21.25</v>
      </c>
      <c r="E699" s="214">
        <f>SUM(C699:C701)</f>
        <v>865</v>
      </c>
      <c r="F699" s="214">
        <f>SUM(D699:D701)</f>
        <v>51</v>
      </c>
      <c r="H699" s="165" t="s">
        <v>6</v>
      </c>
      <c r="I699" s="166"/>
      <c r="J699" s="166"/>
      <c r="K699" s="166"/>
      <c r="L699" s="166"/>
      <c r="M699" s="167"/>
      <c r="N699" s="10">
        <f>SUM(P63,P137)</f>
        <v>125</v>
      </c>
      <c r="O699" s="10">
        <f>SUM(O63,O137)</f>
        <v>8.5</v>
      </c>
      <c r="P699" s="214">
        <f>SUM(N699:N701)</f>
        <v>140</v>
      </c>
      <c r="Q699" s="213">
        <f>SUM(O699:O701)</f>
        <v>9</v>
      </c>
      <c r="R699" s="4"/>
    </row>
    <row r="700" spans="1:22" x14ac:dyDescent="0.2">
      <c r="A700" s="147"/>
      <c r="B700" s="9" t="s">
        <v>6</v>
      </c>
      <c r="C700" s="10">
        <f>SUM(J63,J137)</f>
        <v>240</v>
      </c>
      <c r="D700" s="10">
        <f>SUM(I63,I137)</f>
        <v>12</v>
      </c>
      <c r="E700" s="215"/>
      <c r="F700" s="215"/>
      <c r="H700" s="165" t="s">
        <v>17</v>
      </c>
      <c r="I700" s="166"/>
      <c r="J700" s="166"/>
      <c r="K700" s="166"/>
      <c r="L700" s="166"/>
      <c r="M700" s="167"/>
      <c r="N700" s="10">
        <f>SUM(S63,S137)</f>
        <v>15</v>
      </c>
      <c r="O700" s="10">
        <f>SUM(R63,R137)</f>
        <v>0.5</v>
      </c>
      <c r="P700" s="215"/>
      <c r="Q700" s="213"/>
      <c r="R700" s="4"/>
    </row>
    <row r="701" spans="1:22" x14ac:dyDescent="0.2">
      <c r="A701" s="147"/>
      <c r="B701" s="9" t="s">
        <v>7</v>
      </c>
      <c r="C701" s="10">
        <f>SUM(M63,M137)</f>
        <v>290</v>
      </c>
      <c r="D701" s="10">
        <f>SUM(L63,L137)</f>
        <v>17.75</v>
      </c>
      <c r="E701" s="216"/>
      <c r="F701" s="216"/>
      <c r="H701" s="165" t="s">
        <v>107</v>
      </c>
      <c r="I701" s="166"/>
      <c r="J701" s="166"/>
      <c r="K701" s="166"/>
      <c r="L701" s="166"/>
      <c r="M701" s="167"/>
      <c r="N701" s="10">
        <f>SUM(V63,V137)</f>
        <v>0</v>
      </c>
      <c r="O701" s="10">
        <f>SUM(U63,U137)</f>
        <v>0</v>
      </c>
      <c r="P701" s="216"/>
      <c r="Q701" s="213"/>
    </row>
    <row r="702" spans="1:22" x14ac:dyDescent="0.2">
      <c r="A702" s="147"/>
      <c r="B702" s="36"/>
      <c r="D702" s="4"/>
      <c r="E702" s="4"/>
      <c r="G702" s="30"/>
      <c r="H702" s="31"/>
      <c r="I702" s="31"/>
      <c r="J702" s="31"/>
      <c r="K702" s="31"/>
      <c r="L702" s="32"/>
      <c r="M702" s="33"/>
      <c r="R702" s="4"/>
    </row>
    <row r="703" spans="1:22" x14ac:dyDescent="0.2">
      <c r="A703" s="147"/>
      <c r="B703" s="9" t="s">
        <v>25</v>
      </c>
      <c r="C703" s="8">
        <v>4</v>
      </c>
      <c r="G703" s="223" t="s">
        <v>223</v>
      </c>
      <c r="H703" s="223"/>
      <c r="I703" s="223"/>
      <c r="J703" s="223"/>
      <c r="K703" s="223"/>
      <c r="L703" s="223"/>
      <c r="M703" s="21">
        <f>SUM(E699,P699)</f>
        <v>1005</v>
      </c>
    </row>
    <row r="704" spans="1:22" x14ac:dyDescent="0.2">
      <c r="A704" s="148"/>
      <c r="D704" s="4"/>
      <c r="E704" s="4"/>
      <c r="G704" s="161" t="s">
        <v>224</v>
      </c>
      <c r="H704" s="162"/>
      <c r="I704" s="162"/>
      <c r="J704" s="162"/>
      <c r="K704" s="162"/>
      <c r="L704" s="163"/>
      <c r="M704" s="21">
        <f>SUM(F699,Q699)</f>
        <v>60</v>
      </c>
    </row>
    <row r="705" spans="1:19" x14ac:dyDescent="0.2">
      <c r="A705" s="37"/>
    </row>
    <row r="706" spans="1:19" x14ac:dyDescent="0.2">
      <c r="A706" s="37"/>
      <c r="B706" s="37"/>
      <c r="C706" s="25"/>
      <c r="D706" s="25"/>
      <c r="E706" s="12"/>
      <c r="F706" s="12"/>
    </row>
    <row r="707" spans="1:19" ht="31.5" x14ac:dyDescent="0.2">
      <c r="A707" s="146" t="s">
        <v>267</v>
      </c>
      <c r="B707" s="11" t="s">
        <v>104</v>
      </c>
      <c r="C707" s="13" t="s">
        <v>108</v>
      </c>
      <c r="D707" s="13" t="s">
        <v>3</v>
      </c>
      <c r="E707" s="13" t="s">
        <v>109</v>
      </c>
      <c r="F707" s="13" t="s">
        <v>110</v>
      </c>
      <c r="H707" s="169" t="s">
        <v>105</v>
      </c>
      <c r="I707" s="170"/>
      <c r="J707" s="170"/>
      <c r="K707" s="170"/>
      <c r="L707" s="170"/>
      <c r="M707" s="171"/>
      <c r="N707" s="14" t="s">
        <v>108</v>
      </c>
      <c r="O707" s="14" t="s">
        <v>3</v>
      </c>
      <c r="P707" s="15" t="s">
        <v>184</v>
      </c>
      <c r="Q707" s="15" t="s">
        <v>110</v>
      </c>
      <c r="R707" s="17"/>
    </row>
    <row r="708" spans="1:19" ht="15" customHeight="1" x14ac:dyDescent="0.2">
      <c r="A708" s="147"/>
      <c r="B708" s="9" t="s">
        <v>106</v>
      </c>
      <c r="C708" s="10">
        <f>SUM(G198,G263)</f>
        <v>325</v>
      </c>
      <c r="D708" s="7">
        <f>SUM(F198,F263)</f>
        <v>16</v>
      </c>
      <c r="E708" s="214">
        <f>SUM(C708:C710)</f>
        <v>365</v>
      </c>
      <c r="F708" s="214">
        <f>SUM(D708:D710)</f>
        <v>17</v>
      </c>
      <c r="G708" s="35"/>
      <c r="H708" s="165" t="s">
        <v>6</v>
      </c>
      <c r="I708" s="166"/>
      <c r="J708" s="166"/>
      <c r="K708" s="166"/>
      <c r="L708" s="166"/>
      <c r="M708" s="167"/>
      <c r="N708" s="10">
        <f>SUM(P198,P263)</f>
        <v>250</v>
      </c>
      <c r="O708" s="10">
        <f>SUM(O198,O263)</f>
        <v>13</v>
      </c>
      <c r="P708" s="214">
        <f>SUM(N708:N710)</f>
        <v>930</v>
      </c>
      <c r="Q708" s="213">
        <f>SUM(O708:O710)</f>
        <v>43</v>
      </c>
    </row>
    <row r="709" spans="1:19" x14ac:dyDescent="0.2">
      <c r="A709" s="147"/>
      <c r="B709" s="9" t="s">
        <v>6</v>
      </c>
      <c r="C709" s="10">
        <f>SUM(J198,J263)</f>
        <v>40</v>
      </c>
      <c r="D709" s="7">
        <f>SUM(I198,I263)</f>
        <v>1</v>
      </c>
      <c r="E709" s="215"/>
      <c r="F709" s="215"/>
      <c r="G709" s="35"/>
      <c r="H709" s="165" t="s">
        <v>17</v>
      </c>
      <c r="I709" s="166"/>
      <c r="J709" s="166"/>
      <c r="K709" s="166"/>
      <c r="L709" s="166"/>
      <c r="M709" s="167"/>
      <c r="N709" s="10">
        <f>SUM(S198,S263)</f>
        <v>230</v>
      </c>
      <c r="O709" s="10">
        <f>SUM(R198,R263)</f>
        <v>14</v>
      </c>
      <c r="P709" s="215"/>
      <c r="Q709" s="213"/>
    </row>
    <row r="710" spans="1:19" x14ac:dyDescent="0.2">
      <c r="A710" s="147"/>
      <c r="B710" s="9" t="s">
        <v>7</v>
      </c>
      <c r="C710" s="10">
        <f>SUM(M198,M263)</f>
        <v>0</v>
      </c>
      <c r="D710" s="7">
        <f>SUM(L198,L263)</f>
        <v>0</v>
      </c>
      <c r="E710" s="216"/>
      <c r="F710" s="216"/>
      <c r="G710" s="35"/>
      <c r="H710" s="165" t="s">
        <v>107</v>
      </c>
      <c r="I710" s="166"/>
      <c r="J710" s="166"/>
      <c r="K710" s="166"/>
      <c r="L710" s="166"/>
      <c r="M710" s="167"/>
      <c r="N710" s="10">
        <f>SUM(V198,V263)</f>
        <v>450</v>
      </c>
      <c r="O710" s="10">
        <f>SUM(U198,U263)</f>
        <v>16</v>
      </c>
      <c r="P710" s="216"/>
      <c r="Q710" s="213"/>
    </row>
    <row r="711" spans="1:19" x14ac:dyDescent="0.2">
      <c r="A711" s="147"/>
      <c r="B711" s="36"/>
      <c r="D711" s="4"/>
      <c r="E711" s="4"/>
    </row>
    <row r="712" spans="1:19" x14ac:dyDescent="0.2">
      <c r="A712" s="147"/>
      <c r="B712" s="9" t="s">
        <v>25</v>
      </c>
      <c r="C712" s="8">
        <v>4</v>
      </c>
      <c r="G712" s="161" t="s">
        <v>235</v>
      </c>
      <c r="H712" s="162"/>
      <c r="I712" s="162"/>
      <c r="J712" s="162"/>
      <c r="K712" s="162"/>
      <c r="L712" s="163"/>
      <c r="M712" s="21">
        <f>SUM(E708,P708)</f>
        <v>1295</v>
      </c>
    </row>
    <row r="713" spans="1:19" x14ac:dyDescent="0.2">
      <c r="A713" s="148"/>
      <c r="D713" s="4"/>
      <c r="E713" s="4"/>
      <c r="G713" s="161" t="s">
        <v>236</v>
      </c>
      <c r="H713" s="162"/>
      <c r="I713" s="162"/>
      <c r="J713" s="162"/>
      <c r="K713" s="162"/>
      <c r="L713" s="163"/>
      <c r="M713" s="21">
        <f>SUM(F708,Q708)</f>
        <v>60</v>
      </c>
    </row>
    <row r="716" spans="1:19" ht="31.5" x14ac:dyDescent="0.2">
      <c r="A716" s="146" t="s">
        <v>268</v>
      </c>
      <c r="B716" s="11" t="s">
        <v>104</v>
      </c>
      <c r="C716" s="13" t="s">
        <v>108</v>
      </c>
      <c r="D716" s="13" t="s">
        <v>3</v>
      </c>
      <c r="E716" s="13" t="s">
        <v>109</v>
      </c>
      <c r="F716" s="13" t="s">
        <v>110</v>
      </c>
      <c r="H716" s="169" t="s">
        <v>105</v>
      </c>
      <c r="I716" s="170"/>
      <c r="J716" s="170"/>
      <c r="K716" s="170"/>
      <c r="L716" s="170"/>
      <c r="M716" s="171"/>
      <c r="N716" s="14" t="s">
        <v>108</v>
      </c>
      <c r="O716" s="14" t="s">
        <v>3</v>
      </c>
      <c r="P716" s="15" t="s">
        <v>184</v>
      </c>
      <c r="Q716" s="15" t="s">
        <v>110</v>
      </c>
      <c r="R716" s="17"/>
    </row>
    <row r="717" spans="1:19" x14ac:dyDescent="0.2">
      <c r="A717" s="147"/>
      <c r="B717" s="9" t="s">
        <v>106</v>
      </c>
      <c r="C717" s="10">
        <f>SUM(G330,G388)</f>
        <v>248</v>
      </c>
      <c r="D717" s="7">
        <f>SUM(F330,F388)</f>
        <v>12.5</v>
      </c>
      <c r="E717" s="213">
        <f>SUM(C717:C719)</f>
        <v>268</v>
      </c>
      <c r="F717" s="214">
        <f>SUM(D717:D719)</f>
        <v>13.5</v>
      </c>
      <c r="G717" s="34"/>
      <c r="H717" s="165" t="s">
        <v>6</v>
      </c>
      <c r="I717" s="166"/>
      <c r="J717" s="166"/>
      <c r="K717" s="166"/>
      <c r="L717" s="166"/>
      <c r="M717" s="167"/>
      <c r="N717" s="10">
        <f>SUM(P330,P388)</f>
        <v>155</v>
      </c>
      <c r="O717" s="10">
        <f>SUM(O330,O388)</f>
        <v>9.5</v>
      </c>
      <c r="P717" s="214">
        <f>SUM(N717:N719)</f>
        <v>850</v>
      </c>
      <c r="Q717" s="214">
        <f>SUM(O717:O719)</f>
        <v>46.5</v>
      </c>
      <c r="R717" s="37"/>
      <c r="S717" s="4"/>
    </row>
    <row r="718" spans="1:19" x14ac:dyDescent="0.2">
      <c r="A718" s="147"/>
      <c r="B718" s="9" t="s">
        <v>6</v>
      </c>
      <c r="C718" s="10">
        <f>SUM(J330,J388)</f>
        <v>0</v>
      </c>
      <c r="D718" s="7">
        <f>SUM(I330,I388)</f>
        <v>0</v>
      </c>
      <c r="E718" s="213"/>
      <c r="F718" s="215"/>
      <c r="G718" s="36"/>
      <c r="H718" s="165" t="s">
        <v>17</v>
      </c>
      <c r="I718" s="166"/>
      <c r="J718" s="166"/>
      <c r="K718" s="166"/>
      <c r="L718" s="166"/>
      <c r="M718" s="167"/>
      <c r="N718" s="10">
        <f>SUM(S330,S388)</f>
        <v>395</v>
      </c>
      <c r="O718" s="10">
        <f>SUM(R330,R388)</f>
        <v>26</v>
      </c>
      <c r="P718" s="215"/>
      <c r="Q718" s="215"/>
      <c r="R718" s="37"/>
      <c r="S718" s="4"/>
    </row>
    <row r="719" spans="1:19" x14ac:dyDescent="0.2">
      <c r="A719" s="147"/>
      <c r="B719" s="9" t="s">
        <v>7</v>
      </c>
      <c r="C719" s="10">
        <f>SUM(M330,M388)</f>
        <v>20</v>
      </c>
      <c r="D719" s="7">
        <f>SUM(L330,L388)</f>
        <v>1</v>
      </c>
      <c r="E719" s="213"/>
      <c r="F719" s="216"/>
      <c r="G719" s="34"/>
      <c r="H719" s="165" t="s">
        <v>107</v>
      </c>
      <c r="I719" s="166"/>
      <c r="J719" s="166"/>
      <c r="K719" s="166"/>
      <c r="L719" s="166"/>
      <c r="M719" s="167"/>
      <c r="N719" s="10">
        <f>SUM(V330,V388)</f>
        <v>300</v>
      </c>
      <c r="O719" s="10">
        <f>SUM(U330,U388)</f>
        <v>11</v>
      </c>
      <c r="P719" s="216"/>
      <c r="Q719" s="216"/>
      <c r="R719" s="37"/>
      <c r="S719" s="4"/>
    </row>
    <row r="720" spans="1:19" x14ac:dyDescent="0.2">
      <c r="A720" s="147"/>
      <c r="E720" s="37"/>
    </row>
    <row r="721" spans="1:18" x14ac:dyDescent="0.2">
      <c r="A721" s="147"/>
      <c r="B721" s="9" t="s">
        <v>25</v>
      </c>
      <c r="C721" s="8">
        <v>5</v>
      </c>
      <c r="D721" s="4"/>
      <c r="G721" s="161" t="s">
        <v>249</v>
      </c>
      <c r="H721" s="162"/>
      <c r="I721" s="162"/>
      <c r="J721" s="162"/>
      <c r="K721" s="162"/>
      <c r="L721" s="163"/>
      <c r="M721" s="21">
        <f>SUM(E717,P717)</f>
        <v>1118</v>
      </c>
    </row>
    <row r="722" spans="1:18" x14ac:dyDescent="0.2">
      <c r="A722" s="148"/>
      <c r="E722" s="4"/>
      <c r="G722" s="161" t="s">
        <v>250</v>
      </c>
      <c r="H722" s="162"/>
      <c r="I722" s="162"/>
      <c r="J722" s="162"/>
      <c r="K722" s="162"/>
      <c r="L722" s="163"/>
      <c r="M722" s="21">
        <f>SUM(F717,Q717)</f>
        <v>60</v>
      </c>
    </row>
    <row r="725" spans="1:18" ht="31.5" x14ac:dyDescent="0.2">
      <c r="A725" s="146" t="s">
        <v>269</v>
      </c>
      <c r="B725" s="11" t="s">
        <v>104</v>
      </c>
      <c r="C725" s="13" t="s">
        <v>108</v>
      </c>
      <c r="D725" s="13" t="s">
        <v>3</v>
      </c>
      <c r="E725" s="13" t="s">
        <v>185</v>
      </c>
      <c r="F725" s="13" t="s">
        <v>110</v>
      </c>
      <c r="G725" s="37"/>
      <c r="H725" s="164" t="s">
        <v>105</v>
      </c>
      <c r="I725" s="164"/>
      <c r="J725" s="164"/>
      <c r="K725" s="164"/>
      <c r="L725" s="164"/>
      <c r="M725" s="164"/>
      <c r="N725" s="14" t="s">
        <v>108</v>
      </c>
      <c r="O725" s="14" t="s">
        <v>3</v>
      </c>
      <c r="P725" s="15" t="s">
        <v>184</v>
      </c>
      <c r="Q725" s="15" t="s">
        <v>110</v>
      </c>
      <c r="R725" s="17"/>
    </row>
    <row r="726" spans="1:18" x14ac:dyDescent="0.2">
      <c r="A726" s="147"/>
      <c r="B726" s="9" t="s">
        <v>106</v>
      </c>
      <c r="C726" s="10">
        <f>SUM(G453,G514)</f>
        <v>223</v>
      </c>
      <c r="D726" s="7">
        <f>SUM(F453,F514)</f>
        <v>13.5</v>
      </c>
      <c r="E726" s="213">
        <f>SUM(C726:C728)</f>
        <v>273</v>
      </c>
      <c r="F726" s="214">
        <f>SUM(D726:D728)</f>
        <v>16.5</v>
      </c>
      <c r="G726" s="34"/>
      <c r="H726" s="165" t="s">
        <v>6</v>
      </c>
      <c r="I726" s="166"/>
      <c r="J726" s="166"/>
      <c r="K726" s="166"/>
      <c r="L726" s="166"/>
      <c r="M726" s="167"/>
      <c r="N726" s="10">
        <f>SUM(P453,P514)</f>
        <v>70</v>
      </c>
      <c r="O726" s="10">
        <f>SUM(O453,O514)</f>
        <v>3</v>
      </c>
      <c r="P726" s="214">
        <f>SUM(N726:N728)</f>
        <v>825</v>
      </c>
      <c r="Q726" s="214">
        <f>SUM(O726:O728)</f>
        <v>43.5</v>
      </c>
      <c r="R726" s="4"/>
    </row>
    <row r="727" spans="1:18" x14ac:dyDescent="0.2">
      <c r="A727" s="147"/>
      <c r="B727" s="9" t="s">
        <v>6</v>
      </c>
      <c r="C727" s="10">
        <f>SUM(J453,J514)</f>
        <v>20</v>
      </c>
      <c r="D727" s="7">
        <f>SUM(I453,I514)</f>
        <v>1</v>
      </c>
      <c r="E727" s="213"/>
      <c r="F727" s="215"/>
      <c r="G727" s="36"/>
      <c r="H727" s="165" t="s">
        <v>17</v>
      </c>
      <c r="I727" s="166"/>
      <c r="J727" s="166"/>
      <c r="K727" s="166"/>
      <c r="L727" s="166"/>
      <c r="M727" s="167"/>
      <c r="N727" s="10">
        <f>SUM(S453,S514)</f>
        <v>455</v>
      </c>
      <c r="O727" s="10">
        <f>SUM(R453,R514)</f>
        <v>29.5</v>
      </c>
      <c r="P727" s="215"/>
      <c r="Q727" s="215"/>
      <c r="R727" s="4"/>
    </row>
    <row r="728" spans="1:18" x14ac:dyDescent="0.2">
      <c r="A728" s="147"/>
      <c r="B728" s="9" t="s">
        <v>7</v>
      </c>
      <c r="C728" s="10">
        <f>SUM(M453,M514)</f>
        <v>30</v>
      </c>
      <c r="D728" s="7">
        <f>SUM(L453,L514)</f>
        <v>2</v>
      </c>
      <c r="E728" s="213"/>
      <c r="F728" s="216"/>
      <c r="G728" s="34"/>
      <c r="H728" s="165" t="s">
        <v>107</v>
      </c>
      <c r="I728" s="166"/>
      <c r="J728" s="166"/>
      <c r="K728" s="166"/>
      <c r="L728" s="166"/>
      <c r="M728" s="167"/>
      <c r="N728" s="10">
        <f>SUM(V453,V514)</f>
        <v>300</v>
      </c>
      <c r="O728" s="10">
        <f>SUM(U453,U514)</f>
        <v>11</v>
      </c>
      <c r="P728" s="216"/>
      <c r="Q728" s="216"/>
    </row>
    <row r="729" spans="1:18" x14ac:dyDescent="0.2">
      <c r="A729" s="147"/>
      <c r="E729" s="4"/>
    </row>
    <row r="730" spans="1:18" x14ac:dyDescent="0.2">
      <c r="A730" s="148"/>
      <c r="B730" s="9" t="s">
        <v>25</v>
      </c>
      <c r="C730" s="8">
        <v>6</v>
      </c>
      <c r="D730" s="4"/>
      <c r="G730" s="161" t="s">
        <v>259</v>
      </c>
      <c r="H730" s="162"/>
      <c r="I730" s="162"/>
      <c r="J730" s="162"/>
      <c r="K730" s="162"/>
      <c r="L730" s="163"/>
      <c r="M730" s="21">
        <f>SUM(E726,P726)</f>
        <v>1098</v>
      </c>
    </row>
    <row r="731" spans="1:18" x14ac:dyDescent="0.2">
      <c r="G731" s="161" t="s">
        <v>260</v>
      </c>
      <c r="H731" s="162"/>
      <c r="I731" s="162"/>
      <c r="J731" s="162"/>
      <c r="K731" s="162"/>
      <c r="L731" s="163"/>
      <c r="M731" s="21">
        <f>SUM(F726,Q726)</f>
        <v>60</v>
      </c>
    </row>
    <row r="733" spans="1:18" ht="31.5" x14ac:dyDescent="0.2">
      <c r="A733" s="146" t="s">
        <v>270</v>
      </c>
      <c r="B733" s="11" t="s">
        <v>104</v>
      </c>
      <c r="C733" s="13" t="s">
        <v>108</v>
      </c>
      <c r="D733" s="13" t="s">
        <v>3</v>
      </c>
      <c r="E733" s="13" t="s">
        <v>109</v>
      </c>
      <c r="F733" s="13" t="s">
        <v>110</v>
      </c>
      <c r="G733" s="37"/>
      <c r="H733" s="164" t="s">
        <v>105</v>
      </c>
      <c r="I733" s="164"/>
      <c r="J733" s="164"/>
      <c r="K733" s="164"/>
      <c r="L733" s="164"/>
      <c r="M733" s="164"/>
      <c r="N733" s="14" t="s">
        <v>108</v>
      </c>
      <c r="O733" s="14" t="s">
        <v>3</v>
      </c>
      <c r="P733" s="15" t="s">
        <v>184</v>
      </c>
      <c r="Q733" s="15" t="s">
        <v>110</v>
      </c>
      <c r="R733" s="17"/>
    </row>
    <row r="734" spans="1:18" x14ac:dyDescent="0.2">
      <c r="A734" s="147"/>
      <c r="B734" s="9" t="s">
        <v>106</v>
      </c>
      <c r="C734" s="10">
        <f>SUM(G602,G645)</f>
        <v>84</v>
      </c>
      <c r="D734" s="23">
        <f>SUM(F602,F645)</f>
        <v>6</v>
      </c>
      <c r="E734" s="213">
        <f>SUM(C734:C736)</f>
        <v>234</v>
      </c>
      <c r="F734" s="214">
        <f>SUM(D734:D736)</f>
        <v>38.5</v>
      </c>
      <c r="G734" s="36"/>
      <c r="H734" s="165" t="s">
        <v>6</v>
      </c>
      <c r="I734" s="166"/>
      <c r="J734" s="166"/>
      <c r="K734" s="166"/>
      <c r="L734" s="166"/>
      <c r="M734" s="167"/>
      <c r="N734" s="10">
        <f>SUM(P602,P645)</f>
        <v>20</v>
      </c>
      <c r="O734" s="10">
        <f>SUM(O602,O645)</f>
        <v>1.5</v>
      </c>
      <c r="P734" s="214">
        <f>SUM(N734:N736)</f>
        <v>530</v>
      </c>
      <c r="Q734" s="214">
        <f>SUM(O734:O736)</f>
        <v>21.5</v>
      </c>
      <c r="R734" s="4"/>
    </row>
    <row r="735" spans="1:18" x14ac:dyDescent="0.2">
      <c r="A735" s="147"/>
      <c r="B735" s="9" t="s">
        <v>6</v>
      </c>
      <c r="C735" s="10">
        <f>SUM(J602,J645)</f>
        <v>120</v>
      </c>
      <c r="D735" s="23">
        <f>SUM(I602,I645)</f>
        <v>9</v>
      </c>
      <c r="E735" s="213"/>
      <c r="F735" s="215"/>
      <c r="G735" s="34"/>
      <c r="H735" s="165" t="s">
        <v>17</v>
      </c>
      <c r="I735" s="166"/>
      <c r="J735" s="166"/>
      <c r="K735" s="166"/>
      <c r="L735" s="166"/>
      <c r="M735" s="167"/>
      <c r="N735" s="10">
        <f>SUM(S602,S645)</f>
        <v>0</v>
      </c>
      <c r="O735" s="10">
        <f>SUM(R602,R645)</f>
        <v>0</v>
      </c>
      <c r="P735" s="215"/>
      <c r="Q735" s="215"/>
      <c r="R735" s="4"/>
    </row>
    <row r="736" spans="1:18" x14ac:dyDescent="0.2">
      <c r="A736" s="147"/>
      <c r="B736" s="9" t="s">
        <v>7</v>
      </c>
      <c r="C736" s="10">
        <f>SUM(M602,M645)</f>
        <v>30</v>
      </c>
      <c r="D736" s="23">
        <f>SUM(L602,L645)</f>
        <v>23.5</v>
      </c>
      <c r="E736" s="213"/>
      <c r="F736" s="216"/>
      <c r="H736" s="165" t="s">
        <v>107</v>
      </c>
      <c r="I736" s="166"/>
      <c r="J736" s="166"/>
      <c r="K736" s="166"/>
      <c r="L736" s="166"/>
      <c r="M736" s="167"/>
      <c r="N736" s="10">
        <f>SUM(V602,V645)</f>
        <v>510</v>
      </c>
      <c r="O736" s="10">
        <f>SUM(U602,U645)</f>
        <v>20</v>
      </c>
      <c r="P736" s="216"/>
      <c r="Q736" s="216"/>
    </row>
    <row r="737" spans="1:18" x14ac:dyDescent="0.2">
      <c r="A737" s="147"/>
      <c r="E737" s="4"/>
    </row>
    <row r="738" spans="1:18" x14ac:dyDescent="0.2">
      <c r="A738" s="148"/>
      <c r="B738" s="9" t="s">
        <v>25</v>
      </c>
      <c r="C738" s="8">
        <f>SUM(C606,C650)</f>
        <v>0</v>
      </c>
      <c r="D738" s="4"/>
      <c r="G738" s="161" t="s">
        <v>286</v>
      </c>
      <c r="H738" s="162"/>
      <c r="I738" s="162"/>
      <c r="J738" s="162"/>
      <c r="K738" s="162"/>
      <c r="L738" s="163"/>
      <c r="M738" s="21">
        <f>SUM(E734,P734)</f>
        <v>764</v>
      </c>
    </row>
    <row r="739" spans="1:18" x14ac:dyDescent="0.2">
      <c r="G739" s="161" t="s">
        <v>287</v>
      </c>
      <c r="H739" s="162"/>
      <c r="I739" s="162"/>
      <c r="J739" s="162"/>
      <c r="K739" s="162"/>
      <c r="L739" s="163"/>
      <c r="M739" s="21">
        <f>SUM(F734,Q734)</f>
        <v>60</v>
      </c>
    </row>
    <row r="740" spans="1:18" x14ac:dyDescent="0.2">
      <c r="G740" s="4"/>
      <c r="H740" s="4"/>
      <c r="I740" s="4"/>
      <c r="J740" s="4"/>
      <c r="K740" s="4"/>
      <c r="L740" s="4"/>
      <c r="M740" s="38"/>
    </row>
    <row r="742" spans="1:18" ht="31.5" x14ac:dyDescent="0.2">
      <c r="A742" s="146" t="s">
        <v>285</v>
      </c>
      <c r="B742" s="11" t="s">
        <v>104</v>
      </c>
      <c r="C742" s="13" t="s">
        <v>108</v>
      </c>
      <c r="D742" s="13" t="s">
        <v>3</v>
      </c>
      <c r="E742" s="13" t="s">
        <v>109</v>
      </c>
      <c r="F742" s="13" t="s">
        <v>110</v>
      </c>
      <c r="G742" s="29"/>
      <c r="H742" s="164" t="s">
        <v>105</v>
      </c>
      <c r="I742" s="164"/>
      <c r="J742" s="164"/>
      <c r="K742" s="164"/>
      <c r="L742" s="164"/>
      <c r="M742" s="164"/>
      <c r="N742" s="14" t="s">
        <v>108</v>
      </c>
      <c r="O742" s="14" t="s">
        <v>3</v>
      </c>
      <c r="P742" s="15" t="s">
        <v>184</v>
      </c>
      <c r="Q742" s="15" t="s">
        <v>110</v>
      </c>
      <c r="R742" s="17"/>
    </row>
    <row r="743" spans="1:18" x14ac:dyDescent="0.2">
      <c r="A743" s="147"/>
      <c r="B743" s="9" t="s">
        <v>106</v>
      </c>
      <c r="C743" s="10">
        <f t="shared" ref="C743:D745" si="112">SUM(C699,C708,C717,C726,C734)</f>
        <v>1215</v>
      </c>
      <c r="D743" s="7">
        <f t="shared" si="112"/>
        <v>69.25</v>
      </c>
      <c r="E743" s="213">
        <f>SUM(C743:C745)</f>
        <v>2005</v>
      </c>
      <c r="F743" s="213">
        <f>SUM(D743:D745)</f>
        <v>136.5</v>
      </c>
      <c r="G743" s="36"/>
      <c r="H743" s="168" t="s">
        <v>6</v>
      </c>
      <c r="I743" s="168"/>
      <c r="J743" s="168"/>
      <c r="K743" s="168"/>
      <c r="L743" s="168"/>
      <c r="M743" s="168"/>
      <c r="N743" s="10">
        <f t="shared" ref="N743:O745" si="113">SUM(N699,N708,N717,N726,N734)</f>
        <v>620</v>
      </c>
      <c r="O743" s="10">
        <f t="shared" si="113"/>
        <v>35.5</v>
      </c>
      <c r="P743" s="214">
        <f>SUM(N743:N745)</f>
        <v>3275</v>
      </c>
      <c r="Q743" s="214">
        <f>SUM(O743:O745)</f>
        <v>163.5</v>
      </c>
      <c r="R743" s="4"/>
    </row>
    <row r="744" spans="1:18" x14ac:dyDescent="0.2">
      <c r="A744" s="147"/>
      <c r="B744" s="9" t="s">
        <v>6</v>
      </c>
      <c r="C744" s="10">
        <f t="shared" si="112"/>
        <v>420</v>
      </c>
      <c r="D744" s="7">
        <f t="shared" si="112"/>
        <v>23</v>
      </c>
      <c r="E744" s="213"/>
      <c r="F744" s="213"/>
      <c r="G744" s="36"/>
      <c r="H744" s="168" t="s">
        <v>17</v>
      </c>
      <c r="I744" s="168"/>
      <c r="J744" s="168"/>
      <c r="K744" s="168"/>
      <c r="L744" s="168"/>
      <c r="M744" s="168"/>
      <c r="N744" s="10">
        <f t="shared" si="113"/>
        <v>1095</v>
      </c>
      <c r="O744" s="10">
        <f t="shared" si="113"/>
        <v>70</v>
      </c>
      <c r="P744" s="215"/>
      <c r="Q744" s="215"/>
      <c r="R744" s="4"/>
    </row>
    <row r="745" spans="1:18" x14ac:dyDescent="0.2">
      <c r="A745" s="147"/>
      <c r="B745" s="9" t="s">
        <v>7</v>
      </c>
      <c r="C745" s="10">
        <f>SUM(C701,C710,C719,C728,C736)</f>
        <v>370</v>
      </c>
      <c r="D745" s="7">
        <f t="shared" si="112"/>
        <v>44.25</v>
      </c>
      <c r="E745" s="213"/>
      <c r="F745" s="213"/>
      <c r="H745" s="168" t="s">
        <v>107</v>
      </c>
      <c r="I745" s="168"/>
      <c r="J745" s="168"/>
      <c r="K745" s="168"/>
      <c r="L745" s="168"/>
      <c r="M745" s="168"/>
      <c r="N745" s="10">
        <f t="shared" si="113"/>
        <v>1560</v>
      </c>
      <c r="O745" s="10">
        <f t="shared" si="113"/>
        <v>58</v>
      </c>
      <c r="P745" s="216"/>
      <c r="Q745" s="216"/>
    </row>
    <row r="746" spans="1:18" x14ac:dyDescent="0.2">
      <c r="A746" s="147"/>
      <c r="E746" s="4"/>
    </row>
    <row r="747" spans="1:18" x14ac:dyDescent="0.2">
      <c r="A747" s="148"/>
      <c r="B747" s="9" t="s">
        <v>25</v>
      </c>
      <c r="C747" s="8">
        <f>SUM(C703,C712,C721,C730,C738)</f>
        <v>19</v>
      </c>
      <c r="D747" s="4"/>
      <c r="G747" s="161" t="s">
        <v>283</v>
      </c>
      <c r="H747" s="162"/>
      <c r="I747" s="162"/>
      <c r="J747" s="162"/>
      <c r="K747" s="162"/>
      <c r="L747" s="163"/>
      <c r="M747" s="21">
        <f>SUM(E743,P743)</f>
        <v>5280</v>
      </c>
    </row>
    <row r="748" spans="1:18" x14ac:dyDescent="0.2">
      <c r="G748" s="161" t="s">
        <v>284</v>
      </c>
      <c r="H748" s="162"/>
      <c r="I748" s="162"/>
      <c r="J748" s="162"/>
      <c r="K748" s="162"/>
      <c r="L748" s="163"/>
      <c r="M748" s="21">
        <f>SUM(F743,Q743)</f>
        <v>300</v>
      </c>
    </row>
    <row r="752" spans="1:18" ht="24" customHeight="1" x14ac:dyDescent="0.2">
      <c r="A752" s="157" t="s">
        <v>281</v>
      </c>
      <c r="B752" s="158"/>
      <c r="C752" s="40">
        <f>SUM(P743)</f>
        <v>3275</v>
      </c>
    </row>
    <row r="753" spans="1:3" ht="24" customHeight="1" x14ac:dyDescent="0.2">
      <c r="A753" s="144" t="s">
        <v>282</v>
      </c>
      <c r="B753" s="145"/>
      <c r="C753" s="41">
        <f>SUM(Q743)</f>
        <v>163.5</v>
      </c>
    </row>
    <row r="754" spans="1:3" ht="25.5" customHeight="1" x14ac:dyDescent="0.2">
      <c r="B754" s="39" t="s">
        <v>279</v>
      </c>
      <c r="C754" s="41">
        <v>300</v>
      </c>
    </row>
    <row r="755" spans="1:3" ht="26.85" customHeight="1" x14ac:dyDescent="0.2">
      <c r="B755" s="16" t="s">
        <v>280</v>
      </c>
      <c r="C755" s="91">
        <f>C753/C754*100%</f>
        <v>0.54500000000000004</v>
      </c>
    </row>
  </sheetData>
  <mergeCells count="476">
    <mergeCell ref="B541:M541"/>
    <mergeCell ref="A515:W515"/>
    <mergeCell ref="A516:W516"/>
    <mergeCell ref="U546:V546"/>
    <mergeCell ref="R479:T479"/>
    <mergeCell ref="O478:V478"/>
    <mergeCell ref="O545:V545"/>
    <mergeCell ref="O546:Q546"/>
    <mergeCell ref="L479:N479"/>
    <mergeCell ref="F545:N545"/>
    <mergeCell ref="A498:B498"/>
    <mergeCell ref="B542:M542"/>
    <mergeCell ref="A477:A480"/>
    <mergeCell ref="B477:B480"/>
    <mergeCell ref="C478:C480"/>
    <mergeCell ref="F478:N478"/>
    <mergeCell ref="F479:H479"/>
    <mergeCell ref="C477:E477"/>
    <mergeCell ref="I479:K479"/>
    <mergeCell ref="E478:E480"/>
    <mergeCell ref="A596:B596"/>
    <mergeCell ref="A586:B586"/>
    <mergeCell ref="A582:B582"/>
    <mergeCell ref="A577:B577"/>
    <mergeCell ref="A576:B576"/>
    <mergeCell ref="A550:B550"/>
    <mergeCell ref="C545:C547"/>
    <mergeCell ref="D545:D547"/>
    <mergeCell ref="E545:E547"/>
    <mergeCell ref="B544:B547"/>
    <mergeCell ref="A544:A547"/>
    <mergeCell ref="A562:B562"/>
    <mergeCell ref="C591:V591"/>
    <mergeCell ref="C586:V586"/>
    <mergeCell ref="C581:V581"/>
    <mergeCell ref="C576:V576"/>
    <mergeCell ref="O417:V417"/>
    <mergeCell ref="R418:T418"/>
    <mergeCell ref="U418:V418"/>
    <mergeCell ref="A422:B422"/>
    <mergeCell ref="C431:C432"/>
    <mergeCell ref="D431:D432"/>
    <mergeCell ref="E431:E432"/>
    <mergeCell ref="A455:W455"/>
    <mergeCell ref="A454:W454"/>
    <mergeCell ref="A445:B445"/>
    <mergeCell ref="A442:B442"/>
    <mergeCell ref="B431:B432"/>
    <mergeCell ref="F431:F432"/>
    <mergeCell ref="K431:K432"/>
    <mergeCell ref="L431:L432"/>
    <mergeCell ref="M431:M432"/>
    <mergeCell ref="N431:N432"/>
    <mergeCell ref="O431:O432"/>
    <mergeCell ref="P431:P432"/>
    <mergeCell ref="Q431:Q432"/>
    <mergeCell ref="R431:R432"/>
    <mergeCell ref="O624:V624"/>
    <mergeCell ref="O625:Q625"/>
    <mergeCell ref="B618:M618"/>
    <mergeCell ref="B620:M620"/>
    <mergeCell ref="R625:T625"/>
    <mergeCell ref="U625:V625"/>
    <mergeCell ref="N618:V618"/>
    <mergeCell ref="N619:V619"/>
    <mergeCell ref="C624:C626"/>
    <mergeCell ref="C623:E623"/>
    <mergeCell ref="F623:V623"/>
    <mergeCell ref="I625:K625"/>
    <mergeCell ref="L625:N625"/>
    <mergeCell ref="D624:D626"/>
    <mergeCell ref="E624:E626"/>
    <mergeCell ref="F625:H625"/>
    <mergeCell ref="F624:N624"/>
    <mergeCell ref="B623:B626"/>
    <mergeCell ref="A180:A181"/>
    <mergeCell ref="C175:C176"/>
    <mergeCell ref="A240:B240"/>
    <mergeCell ref="A230:B230"/>
    <mergeCell ref="F546:H546"/>
    <mergeCell ref="U352:V352"/>
    <mergeCell ref="F351:N351"/>
    <mergeCell ref="F352:H352"/>
    <mergeCell ref="O351:V351"/>
    <mergeCell ref="E303:E306"/>
    <mergeCell ref="A319:B319"/>
    <mergeCell ref="C351:C353"/>
    <mergeCell ref="D351:D353"/>
    <mergeCell ref="E351:E353"/>
    <mergeCell ref="C350:E350"/>
    <mergeCell ref="B347:M347"/>
    <mergeCell ref="F350:V350"/>
    <mergeCell ref="A350:A353"/>
    <mergeCell ref="L418:N418"/>
    <mergeCell ref="A513:B513"/>
    <mergeCell ref="A452:B452"/>
    <mergeCell ref="I418:K418"/>
    <mergeCell ref="A486:B486"/>
    <mergeCell ref="A483:B483"/>
    <mergeCell ref="E175:E176"/>
    <mergeCell ref="C156:C158"/>
    <mergeCell ref="D156:D158"/>
    <mergeCell ref="E156:E158"/>
    <mergeCell ref="F156:N156"/>
    <mergeCell ref="B152:M152"/>
    <mergeCell ref="A100:B100"/>
    <mergeCell ref="C100:V100"/>
    <mergeCell ref="B101:B104"/>
    <mergeCell ref="A137:B137"/>
    <mergeCell ref="B150:M150"/>
    <mergeCell ref="N150:V150"/>
    <mergeCell ref="B169:V169"/>
    <mergeCell ref="B170:B171"/>
    <mergeCell ref="U157:V157"/>
    <mergeCell ref="A161:B161"/>
    <mergeCell ref="A165:B165"/>
    <mergeCell ref="A173:B173"/>
    <mergeCell ref="L157:N157"/>
    <mergeCell ref="D175:D176"/>
    <mergeCell ref="C86:E86"/>
    <mergeCell ref="F86:V86"/>
    <mergeCell ref="R88:T88"/>
    <mergeCell ref="U88:V88"/>
    <mergeCell ref="A111:B111"/>
    <mergeCell ref="B153:M153"/>
    <mergeCell ref="A155:A158"/>
    <mergeCell ref="B155:B158"/>
    <mergeCell ref="C87:C89"/>
    <mergeCell ref="D87:D89"/>
    <mergeCell ref="A126:W126"/>
    <mergeCell ref="A131:W131"/>
    <mergeCell ref="A120:W120"/>
    <mergeCell ref="N81:V81"/>
    <mergeCell ref="B82:M82"/>
    <mergeCell ref="C101:C104"/>
    <mergeCell ref="D101:D104"/>
    <mergeCell ref="E101:E104"/>
    <mergeCell ref="F157:H157"/>
    <mergeCell ref="F155:V155"/>
    <mergeCell ref="C155:E155"/>
    <mergeCell ref="I157:K157"/>
    <mergeCell ref="B83:M83"/>
    <mergeCell ref="B84:M84"/>
    <mergeCell ref="A97:B97"/>
    <mergeCell ref="A86:A89"/>
    <mergeCell ref="B86:B89"/>
    <mergeCell ref="A132:A133"/>
    <mergeCell ref="A134:V134"/>
    <mergeCell ref="A90:W90"/>
    <mergeCell ref="A98:W98"/>
    <mergeCell ref="A112:W112"/>
    <mergeCell ref="A117:W117"/>
    <mergeCell ref="A123:W123"/>
    <mergeCell ref="A127:W127"/>
    <mergeCell ref="F88:H88"/>
    <mergeCell ref="L88:N88"/>
    <mergeCell ref="A41:W41"/>
    <mergeCell ref="A45:W45"/>
    <mergeCell ref="A48:W48"/>
    <mergeCell ref="A40:B40"/>
    <mergeCell ref="E27:E29"/>
    <mergeCell ref="A116:B116"/>
    <mergeCell ref="A119:B119"/>
    <mergeCell ref="A122:B122"/>
    <mergeCell ref="N82:V82"/>
    <mergeCell ref="C30:C32"/>
    <mergeCell ref="D30:D32"/>
    <mergeCell ref="F30:F32"/>
    <mergeCell ref="G30:V30"/>
    <mergeCell ref="B30:B32"/>
    <mergeCell ref="A53:B53"/>
    <mergeCell ref="A62:B62"/>
    <mergeCell ref="F87:N87"/>
    <mergeCell ref="I88:K88"/>
    <mergeCell ref="F65:N65"/>
    <mergeCell ref="A60:W60"/>
    <mergeCell ref="A51:W51"/>
    <mergeCell ref="A54:W54"/>
    <mergeCell ref="A55:W55"/>
    <mergeCell ref="B81:M81"/>
    <mergeCell ref="C15:C18"/>
    <mergeCell ref="D15:D18"/>
    <mergeCell ref="E15:E18"/>
    <mergeCell ref="I8:K8"/>
    <mergeCell ref="F101:F104"/>
    <mergeCell ref="E87:E89"/>
    <mergeCell ref="U8:V8"/>
    <mergeCell ref="R8:T8"/>
    <mergeCell ref="F7:N7"/>
    <mergeCell ref="L8:N8"/>
    <mergeCell ref="F8:H8"/>
    <mergeCell ref="F16:F18"/>
    <mergeCell ref="F15:V15"/>
    <mergeCell ref="A10:W10"/>
    <mergeCell ref="A24:W24"/>
    <mergeCell ref="B27:B29"/>
    <mergeCell ref="G27:V27"/>
    <mergeCell ref="E30:E32"/>
    <mergeCell ref="C27:C29"/>
    <mergeCell ref="D27:D29"/>
    <mergeCell ref="F27:F29"/>
    <mergeCell ref="A44:B44"/>
    <mergeCell ref="A47:B47"/>
    <mergeCell ref="A50:B50"/>
    <mergeCell ref="A224:A227"/>
    <mergeCell ref="C571:V571"/>
    <mergeCell ref="A175:A176"/>
    <mergeCell ref="B4:M4"/>
    <mergeCell ref="O7:V7"/>
    <mergeCell ref="B1:M1"/>
    <mergeCell ref="B2:M2"/>
    <mergeCell ref="D7:D9"/>
    <mergeCell ref="B151:M151"/>
    <mergeCell ref="N151:V151"/>
    <mergeCell ref="A125:B125"/>
    <mergeCell ref="A130:B130"/>
    <mergeCell ref="A136:B136"/>
    <mergeCell ref="N1:V1"/>
    <mergeCell ref="N2:V2"/>
    <mergeCell ref="C7:C9"/>
    <mergeCell ref="A59:B59"/>
    <mergeCell ref="E7:E9"/>
    <mergeCell ref="B3:M3"/>
    <mergeCell ref="B6:B9"/>
    <mergeCell ref="A6:A9"/>
    <mergeCell ref="A23:B23"/>
    <mergeCell ref="B15:B18"/>
    <mergeCell ref="O352:Q352"/>
    <mergeCell ref="N539:V539"/>
    <mergeCell ref="C6:E6"/>
    <mergeCell ref="F6:V6"/>
    <mergeCell ref="N692:V692"/>
    <mergeCell ref="B692:L692"/>
    <mergeCell ref="D362:D365"/>
    <mergeCell ref="A602:B602"/>
    <mergeCell ref="A623:A626"/>
    <mergeCell ref="A380:B380"/>
    <mergeCell ref="A307:B307"/>
    <mergeCell ref="U292:V292"/>
    <mergeCell ref="C180:C181"/>
    <mergeCell ref="D180:D181"/>
    <mergeCell ref="E180:E181"/>
    <mergeCell ref="C224:E224"/>
    <mergeCell ref="F224:V224"/>
    <mergeCell ref="B219:M219"/>
    <mergeCell ref="B221:M221"/>
    <mergeCell ref="I226:K226"/>
    <mergeCell ref="A184:B184"/>
    <mergeCell ref="E291:E293"/>
    <mergeCell ref="N473:V473"/>
    <mergeCell ref="C596:V596"/>
    <mergeCell ref="B621:M621"/>
    <mergeCell ref="Q699:Q701"/>
    <mergeCell ref="E708:E710"/>
    <mergeCell ref="P699:P701"/>
    <mergeCell ref="H699:M699"/>
    <mergeCell ref="H700:M700"/>
    <mergeCell ref="H701:M701"/>
    <mergeCell ref="H698:M698"/>
    <mergeCell ref="E699:E701"/>
    <mergeCell ref="F699:F701"/>
    <mergeCell ref="G703:L703"/>
    <mergeCell ref="G704:L704"/>
    <mergeCell ref="N693:V693"/>
    <mergeCell ref="E743:E745"/>
    <mergeCell ref="F743:F745"/>
    <mergeCell ref="F734:F736"/>
    <mergeCell ref="P734:P736"/>
    <mergeCell ref="Q734:Q736"/>
    <mergeCell ref="P743:P745"/>
    <mergeCell ref="Q743:Q745"/>
    <mergeCell ref="H719:M719"/>
    <mergeCell ref="F717:F719"/>
    <mergeCell ref="P726:P728"/>
    <mergeCell ref="Q726:Q728"/>
    <mergeCell ref="G721:L721"/>
    <mergeCell ref="H710:M710"/>
    <mergeCell ref="F708:F710"/>
    <mergeCell ref="Q708:Q710"/>
    <mergeCell ref="P708:P710"/>
    <mergeCell ref="G712:L712"/>
    <mergeCell ref="G713:L713"/>
    <mergeCell ref="H718:M718"/>
    <mergeCell ref="H717:M717"/>
    <mergeCell ref="H716:M716"/>
    <mergeCell ref="P717:P719"/>
    <mergeCell ref="Q717:Q719"/>
    <mergeCell ref="A296:B296"/>
    <mergeCell ref="B290:B293"/>
    <mergeCell ref="C291:C293"/>
    <mergeCell ref="D291:D293"/>
    <mergeCell ref="N411:V411"/>
    <mergeCell ref="B411:M411"/>
    <mergeCell ref="N346:V346"/>
    <mergeCell ref="R352:T352"/>
    <mergeCell ref="B362:B365"/>
    <mergeCell ref="A299:B299"/>
    <mergeCell ref="B303:B306"/>
    <mergeCell ref="A322:B322"/>
    <mergeCell ref="F291:N291"/>
    <mergeCell ref="B348:M348"/>
    <mergeCell ref="A387:B387"/>
    <mergeCell ref="L226:N226"/>
    <mergeCell ref="E726:E728"/>
    <mergeCell ref="E734:E736"/>
    <mergeCell ref="E717:E719"/>
    <mergeCell ref="F726:F728"/>
    <mergeCell ref="A356:B356"/>
    <mergeCell ref="B224:B227"/>
    <mergeCell ref="C225:C227"/>
    <mergeCell ref="D225:D227"/>
    <mergeCell ref="E225:E227"/>
    <mergeCell ref="C303:C306"/>
    <mergeCell ref="D303:D306"/>
    <mergeCell ref="A553:B553"/>
    <mergeCell ref="A556:B556"/>
    <mergeCell ref="A569:B569"/>
    <mergeCell ref="C544:E544"/>
    <mergeCell ref="B539:M539"/>
    <mergeCell ref="I546:K546"/>
    <mergeCell ref="L546:N546"/>
    <mergeCell ref="A489:B489"/>
    <mergeCell ref="A425:B425"/>
    <mergeCell ref="A501:B501"/>
    <mergeCell ref="A504:B504"/>
    <mergeCell ref="F416:V416"/>
    <mergeCell ref="O479:Q479"/>
    <mergeCell ref="U479:V479"/>
    <mergeCell ref="D478:D480"/>
    <mergeCell ref="A366:B366"/>
    <mergeCell ref="A384:B384"/>
    <mergeCell ref="C417:C419"/>
    <mergeCell ref="D417:D419"/>
    <mergeCell ref="A428:B428"/>
    <mergeCell ref="A431:A432"/>
    <mergeCell ref="N412:V412"/>
    <mergeCell ref="A439:B439"/>
    <mergeCell ref="N472:V472"/>
    <mergeCell ref="B472:M472"/>
    <mergeCell ref="G431:G432"/>
    <mergeCell ref="H431:H432"/>
    <mergeCell ref="I431:I432"/>
    <mergeCell ref="S431:S432"/>
    <mergeCell ref="T431:T432"/>
    <mergeCell ref="U431:U432"/>
    <mergeCell ref="V431:V432"/>
    <mergeCell ref="J431:J432"/>
    <mergeCell ref="A416:A419"/>
    <mergeCell ref="F477:V477"/>
    <mergeCell ref="E417:E419"/>
    <mergeCell ref="R546:T546"/>
    <mergeCell ref="A329:B329"/>
    <mergeCell ref="B345:M345"/>
    <mergeCell ref="B413:M413"/>
    <mergeCell ref="F417:N417"/>
    <mergeCell ref="O418:Q418"/>
    <mergeCell ref="A361:B361"/>
    <mergeCell ref="L292:N292"/>
    <mergeCell ref="C416:E416"/>
    <mergeCell ref="B414:M414"/>
    <mergeCell ref="C362:C365"/>
    <mergeCell ref="A514:B514"/>
    <mergeCell ref="B475:M475"/>
    <mergeCell ref="A388:B388"/>
    <mergeCell ref="A453:B453"/>
    <mergeCell ref="A510:B510"/>
    <mergeCell ref="N345:V345"/>
    <mergeCell ref="F544:V544"/>
    <mergeCell ref="A330:B330"/>
    <mergeCell ref="A326:B326"/>
    <mergeCell ref="A331:W331"/>
    <mergeCell ref="A332:W332"/>
    <mergeCell ref="A389:W389"/>
    <mergeCell ref="A390:W390"/>
    <mergeCell ref="A259:B259"/>
    <mergeCell ref="A262:B262"/>
    <mergeCell ref="B288:M288"/>
    <mergeCell ref="C290:E290"/>
    <mergeCell ref="F290:V290"/>
    <mergeCell ref="F292:H292"/>
    <mergeCell ref="A232:B232"/>
    <mergeCell ref="A290:A293"/>
    <mergeCell ref="A252:B252"/>
    <mergeCell ref="A255:B255"/>
    <mergeCell ref="B285:M285"/>
    <mergeCell ref="O292:Q292"/>
    <mergeCell ref="G748:L748"/>
    <mergeCell ref="H707:M707"/>
    <mergeCell ref="H708:M708"/>
    <mergeCell ref="H709:M709"/>
    <mergeCell ref="O8:Q8"/>
    <mergeCell ref="O87:V87"/>
    <mergeCell ref="O88:Q88"/>
    <mergeCell ref="O156:V156"/>
    <mergeCell ref="O157:Q157"/>
    <mergeCell ref="O225:V225"/>
    <mergeCell ref="O226:Q226"/>
    <mergeCell ref="N540:V540"/>
    <mergeCell ref="R157:T157"/>
    <mergeCell ref="I352:K352"/>
    <mergeCell ref="L352:N352"/>
    <mergeCell ref="F418:H418"/>
    <mergeCell ref="B474:M474"/>
    <mergeCell ref="B416:B419"/>
    <mergeCell ref="A449:B449"/>
    <mergeCell ref="B287:M287"/>
    <mergeCell ref="N285:V285"/>
    <mergeCell ref="A359:B359"/>
    <mergeCell ref="B237:B238"/>
    <mergeCell ref="N286:V286"/>
    <mergeCell ref="G747:L747"/>
    <mergeCell ref="H742:M742"/>
    <mergeCell ref="G722:L722"/>
    <mergeCell ref="G730:L730"/>
    <mergeCell ref="G731:L731"/>
    <mergeCell ref="G738:L738"/>
    <mergeCell ref="G739:L739"/>
    <mergeCell ref="H734:M734"/>
    <mergeCell ref="H735:M735"/>
    <mergeCell ref="H736:M736"/>
    <mergeCell ref="H733:M733"/>
    <mergeCell ref="H725:M725"/>
    <mergeCell ref="H726:M726"/>
    <mergeCell ref="H727:M727"/>
    <mergeCell ref="H728:M728"/>
    <mergeCell ref="H743:M743"/>
    <mergeCell ref="H744:M744"/>
    <mergeCell ref="H745:M745"/>
    <mergeCell ref="A753:B753"/>
    <mergeCell ref="A742:A747"/>
    <mergeCell ref="A733:A738"/>
    <mergeCell ref="A725:A730"/>
    <mergeCell ref="A716:A722"/>
    <mergeCell ref="A707:A713"/>
    <mergeCell ref="A559:B559"/>
    <mergeCell ref="A698:A704"/>
    <mergeCell ref="A644:B644"/>
    <mergeCell ref="A571:B571"/>
    <mergeCell ref="A572:B572"/>
    <mergeCell ref="A581:B581"/>
    <mergeCell ref="A592:B592"/>
    <mergeCell ref="A587:B587"/>
    <mergeCell ref="A591:B591"/>
    <mergeCell ref="A565:B565"/>
    <mergeCell ref="A752:B752"/>
    <mergeCell ref="A601:B601"/>
    <mergeCell ref="A597:B597"/>
    <mergeCell ref="A629:B629"/>
    <mergeCell ref="A632:B632"/>
    <mergeCell ref="A635:B635"/>
    <mergeCell ref="A638:B638"/>
    <mergeCell ref="A641:B641"/>
    <mergeCell ref="N220:V220"/>
    <mergeCell ref="N219:V219"/>
    <mergeCell ref="B350:B353"/>
    <mergeCell ref="A374:B374"/>
    <mergeCell ref="A377:B377"/>
    <mergeCell ref="A302:B302"/>
    <mergeCell ref="A187:B187"/>
    <mergeCell ref="A190:B190"/>
    <mergeCell ref="E362:E365"/>
    <mergeCell ref="A316:B316"/>
    <mergeCell ref="A194:B194"/>
    <mergeCell ref="U226:V226"/>
    <mergeCell ref="F226:H226"/>
    <mergeCell ref="F225:N225"/>
    <mergeCell ref="R292:T292"/>
    <mergeCell ref="B222:M222"/>
    <mergeCell ref="A249:B249"/>
    <mergeCell ref="I292:K292"/>
    <mergeCell ref="R226:T226"/>
    <mergeCell ref="O291:V291"/>
    <mergeCell ref="A197:B197"/>
    <mergeCell ref="A263:B263"/>
    <mergeCell ref="B236:V236"/>
    <mergeCell ref="E237:E238"/>
  </mergeCells>
  <phoneticPr fontId="0" type="noConversion"/>
  <printOptions horizontalCentered="1" verticalCentered="1"/>
  <pageMargins left="0" right="0" top="0.11811023622047245" bottom="0.11811023622047245" header="0.39370078740157483" footer="0"/>
  <pageSetup paperSize="8" scale="77" fitToHeight="0" orientation="landscape" r:id="rId1"/>
  <headerFooter alignWithMargins="0">
    <oddFooter>&amp;C&amp;"Times New Roman,Pogrubiona"Plan studiów - Fizjoterapia 2024-2029</oddFooter>
  </headerFooter>
  <rowBreaks count="10" manualBreakCount="10">
    <brk id="78" max="16383" man="1"/>
    <brk id="148" max="16383" man="1"/>
    <brk id="213" max="16383" man="1"/>
    <brk id="279" max="16383" man="1"/>
    <brk id="342" max="16383" man="1"/>
    <brk id="407" max="16383" man="1"/>
    <brk id="468" max="16383" man="1"/>
    <brk id="531" max="16383" man="1"/>
    <brk id="616" max="16383" man="1"/>
    <brk id="671" max="16383" man="1"/>
  </rowBreaks>
  <colBreaks count="1" manualBreakCount="1">
    <brk id="22" max="1048575" man="1"/>
  </colBreaks>
  <ignoredErrors>
    <ignoredError sqref="C304:D306 C363:D365 C432:D432 C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 studiów FZ 2025-2030</vt:lpstr>
      <vt:lpstr>'Plan studiów FZ 2025-2030'!Obszar_wydruku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AnnaBujakvelBujakow</cp:lastModifiedBy>
  <cp:lastPrinted>2024-05-07T08:45:58Z</cp:lastPrinted>
  <dcterms:created xsi:type="dcterms:W3CDTF">1997-02-26T13:46:56Z</dcterms:created>
  <dcterms:modified xsi:type="dcterms:W3CDTF">2026-02-04T10:28:09Z</dcterms:modified>
</cp:coreProperties>
</file>