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BujakvelBujakow\Desktop\Programy na cykle kształcenia od roku akademickiego 2026-2027\Terapia zajęciowa 2026-2029\"/>
    </mc:Choice>
  </mc:AlternateContent>
  <bookViews>
    <workbookView xWindow="0" yWindow="0" windowWidth="28800" windowHeight="11415" tabRatio="500"/>
  </bookViews>
  <sheets>
    <sheet name="Plan studiów" sheetId="1" r:id="rId1"/>
    <sheet name="Zestawienie semestralne" sheetId="2" state="hidden" r:id="rId2"/>
    <sheet name="Wskaźniki procentowe" sheetId="3" state="hidden" r:id="rId3"/>
  </sheets>
  <definedNames>
    <definedName name="_xlnm._FilterDatabase" localSheetId="0">'Plan studiów'!$A$2:$M$19</definedName>
    <definedName name="_xlnm._FilterDatabase" localSheetId="2">'Wskaźniki procentowe'!$A$3:$H$3</definedName>
    <definedName name="_xlnm._FilterDatabase" localSheetId="1" hidden="1">'Zestawienie semestralne'!$A$2:$L$2</definedName>
    <definedName name="_xlnm.Print_Area" localSheetId="0">'Plan studiów'!$A$1:$O$137</definedName>
    <definedName name="_xlnm.Print_Area" localSheetId="2">'Wskaźniki procentowe'!$A$1:$M$25</definedName>
    <definedName name="_xlnm.Print_Titles" localSheetId="0">'Plan studiów'!$1:$2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3" l="1"/>
  <c r="E21" i="3"/>
  <c r="D21" i="3"/>
  <c r="G21" i="3" s="1"/>
  <c r="C21" i="3"/>
  <c r="F21" i="3" s="1"/>
  <c r="B21" i="3"/>
  <c r="C20" i="3"/>
  <c r="F20" i="3" s="1"/>
  <c r="E19" i="3"/>
  <c r="H19" i="3" s="1"/>
  <c r="B19" i="3"/>
  <c r="E17" i="3"/>
  <c r="D17" i="3"/>
  <c r="G17" i="3" s="1"/>
  <c r="C16" i="3"/>
  <c r="F16" i="3" s="1"/>
  <c r="E13" i="3"/>
  <c r="H13" i="3" s="1"/>
  <c r="D13" i="3"/>
  <c r="C13" i="3"/>
  <c r="B13" i="3"/>
  <c r="G13" i="3" s="1"/>
  <c r="E12" i="3"/>
  <c r="H12" i="3" s="1"/>
  <c r="D12" i="3"/>
  <c r="G12" i="3" s="1"/>
  <c r="C12" i="3"/>
  <c r="B12" i="3"/>
  <c r="B20" i="3" s="1"/>
  <c r="H11" i="3"/>
  <c r="E11" i="3"/>
  <c r="D11" i="3"/>
  <c r="G11" i="3" s="1"/>
  <c r="C11" i="3"/>
  <c r="F11" i="3" s="1"/>
  <c r="B11" i="3"/>
  <c r="H10" i="3"/>
  <c r="G10" i="3"/>
  <c r="E10" i="3"/>
  <c r="D10" i="3"/>
  <c r="D19" i="3" s="1"/>
  <c r="G19" i="3" s="1"/>
  <c r="C10" i="3"/>
  <c r="F10" i="3" s="1"/>
  <c r="B10" i="3"/>
  <c r="E9" i="3"/>
  <c r="H9" i="3" s="1"/>
  <c r="D9" i="3"/>
  <c r="C9" i="3"/>
  <c r="B9" i="3"/>
  <c r="G9" i="3" s="1"/>
  <c r="E8" i="3"/>
  <c r="H8" i="3" s="1"/>
  <c r="D8" i="3"/>
  <c r="D18" i="3" s="1"/>
  <c r="G18" i="3" s="1"/>
  <c r="C8" i="3"/>
  <c r="C18" i="3" s="1"/>
  <c r="B8" i="3"/>
  <c r="B18" i="3" s="1"/>
  <c r="H7" i="3"/>
  <c r="E7" i="3"/>
  <c r="D7" i="3"/>
  <c r="G7" i="3" s="1"/>
  <c r="C7" i="3"/>
  <c r="F7" i="3" s="1"/>
  <c r="B7" i="3"/>
  <c r="H6" i="3"/>
  <c r="G6" i="3"/>
  <c r="E6" i="3"/>
  <c r="D6" i="3"/>
  <c r="C6" i="3"/>
  <c r="C17" i="3" s="1"/>
  <c r="F17" i="3" s="1"/>
  <c r="B6" i="3"/>
  <c r="B17" i="3" s="1"/>
  <c r="H17" i="3" s="1"/>
  <c r="E5" i="3"/>
  <c r="H5" i="3" s="1"/>
  <c r="D5" i="3"/>
  <c r="C5" i="3"/>
  <c r="B5" i="3"/>
  <c r="G5" i="3" s="1"/>
  <c r="E4" i="3"/>
  <c r="H4" i="3" s="1"/>
  <c r="D4" i="3"/>
  <c r="G4" i="3" s="1"/>
  <c r="C4" i="3"/>
  <c r="B4" i="3"/>
  <c r="B16" i="3" s="1"/>
  <c r="B24" i="3" s="1"/>
  <c r="I25" i="2"/>
  <c r="F24" i="2"/>
  <c r="J23" i="2"/>
  <c r="I23" i="2"/>
  <c r="H23" i="2"/>
  <c r="G23" i="2"/>
  <c r="F23" i="2"/>
  <c r="E23" i="2"/>
  <c r="J22" i="2"/>
  <c r="I22" i="2"/>
  <c r="F22" i="2"/>
  <c r="E22" i="2"/>
  <c r="J21" i="2"/>
  <c r="I21" i="2"/>
  <c r="H21" i="2"/>
  <c r="G21" i="2"/>
  <c r="F21" i="2"/>
  <c r="E21" i="2"/>
  <c r="J20" i="2"/>
  <c r="I20" i="2"/>
  <c r="H20" i="2"/>
  <c r="G20" i="2"/>
  <c r="F20" i="2"/>
  <c r="E20" i="2"/>
  <c r="J19" i="2"/>
  <c r="I19" i="2"/>
  <c r="H19" i="2"/>
  <c r="H22" i="2" s="1"/>
  <c r="G19" i="2"/>
  <c r="G22" i="2" s="1"/>
  <c r="F19" i="2"/>
  <c r="E19" i="2"/>
  <c r="J18" i="2"/>
  <c r="I18" i="2"/>
  <c r="F18" i="2"/>
  <c r="E18" i="2"/>
  <c r="J17" i="2"/>
  <c r="I17" i="2"/>
  <c r="H17" i="2"/>
  <c r="G17" i="2"/>
  <c r="F17" i="2"/>
  <c r="E17" i="2"/>
  <c r="J16" i="2"/>
  <c r="I16" i="2"/>
  <c r="H16" i="2"/>
  <c r="G16" i="2"/>
  <c r="F16" i="2"/>
  <c r="E16" i="2"/>
  <c r="J15" i="2"/>
  <c r="I15" i="2"/>
  <c r="H15" i="2"/>
  <c r="H18" i="2" s="1"/>
  <c r="G15" i="2"/>
  <c r="G18" i="2" s="1"/>
  <c r="F15" i="2"/>
  <c r="E15" i="2"/>
  <c r="J14" i="2"/>
  <c r="I14" i="2"/>
  <c r="F14" i="2"/>
  <c r="E14" i="2"/>
  <c r="J13" i="2"/>
  <c r="I13" i="2"/>
  <c r="H13" i="2"/>
  <c r="G13" i="2"/>
  <c r="F13" i="2"/>
  <c r="E13" i="2"/>
  <c r="J12" i="2"/>
  <c r="I12" i="2"/>
  <c r="H12" i="2"/>
  <c r="G12" i="2"/>
  <c r="F12" i="2"/>
  <c r="E12" i="2"/>
  <c r="J11" i="2"/>
  <c r="I11" i="2"/>
  <c r="H11" i="2"/>
  <c r="H14" i="2" s="1"/>
  <c r="G11" i="2"/>
  <c r="G14" i="2" s="1"/>
  <c r="F11" i="2"/>
  <c r="E11" i="2"/>
  <c r="J10" i="2"/>
  <c r="I10" i="2"/>
  <c r="F10" i="2"/>
  <c r="E10" i="2"/>
  <c r="J9" i="2"/>
  <c r="I9" i="2"/>
  <c r="H9" i="2"/>
  <c r="G9" i="2"/>
  <c r="F9" i="2"/>
  <c r="E9" i="2"/>
  <c r="J8" i="2"/>
  <c r="I8" i="2"/>
  <c r="H8" i="2"/>
  <c r="G8" i="2"/>
  <c r="F8" i="2"/>
  <c r="E8" i="2"/>
  <c r="J7" i="2"/>
  <c r="I7" i="2"/>
  <c r="H7" i="2"/>
  <c r="H10" i="2" s="1"/>
  <c r="G7" i="2"/>
  <c r="G10" i="2" s="1"/>
  <c r="F7" i="2"/>
  <c r="E7" i="2"/>
  <c r="J6" i="2"/>
  <c r="J25" i="2" s="1"/>
  <c r="I6" i="2"/>
  <c r="F6" i="2"/>
  <c r="F25" i="2" s="1"/>
  <c r="E6" i="2"/>
  <c r="E25" i="2" s="1"/>
  <c r="J5" i="2"/>
  <c r="I5" i="2"/>
  <c r="H5" i="2"/>
  <c r="G5" i="2"/>
  <c r="F5" i="2"/>
  <c r="E5" i="2"/>
  <c r="J4" i="2"/>
  <c r="I4" i="2"/>
  <c r="H4" i="2"/>
  <c r="G4" i="2"/>
  <c r="F4" i="2"/>
  <c r="E4" i="2"/>
  <c r="J3" i="2"/>
  <c r="I3" i="2"/>
  <c r="H3" i="2"/>
  <c r="H6" i="2" s="1"/>
  <c r="H25" i="2" s="1"/>
  <c r="G3" i="2"/>
  <c r="G6" i="2" s="1"/>
  <c r="G25" i="2" s="1"/>
  <c r="F3" i="2"/>
  <c r="E3" i="2"/>
  <c r="J136" i="1"/>
  <c r="F136" i="1"/>
  <c r="J135" i="1"/>
  <c r="I135" i="1"/>
  <c r="H135" i="1"/>
  <c r="G135" i="1"/>
  <c r="F135" i="1"/>
  <c r="E133" i="1"/>
  <c r="E131" i="1"/>
  <c r="E129" i="1"/>
  <c r="E127" i="1"/>
  <c r="E125" i="1"/>
  <c r="E123" i="1"/>
  <c r="E122" i="1"/>
  <c r="J121" i="1"/>
  <c r="I121" i="1"/>
  <c r="H121" i="1"/>
  <c r="G121" i="1"/>
  <c r="F121" i="1"/>
  <c r="E120" i="1"/>
  <c r="E119" i="1"/>
  <c r="E118" i="1"/>
  <c r="E117" i="1"/>
  <c r="E116" i="1"/>
  <c r="E114" i="1"/>
  <c r="E113" i="1"/>
  <c r="E121" i="1" s="1"/>
  <c r="J110" i="1"/>
  <c r="I110" i="1"/>
  <c r="H110" i="1"/>
  <c r="G110" i="1"/>
  <c r="F110" i="1"/>
  <c r="E108" i="1"/>
  <c r="E106" i="1"/>
  <c r="E104" i="1"/>
  <c r="E102" i="1"/>
  <c r="E100" i="1"/>
  <c r="E98" i="1"/>
  <c r="J97" i="1"/>
  <c r="I97" i="1"/>
  <c r="H97" i="1"/>
  <c r="G97" i="1"/>
  <c r="F97" i="1"/>
  <c r="E96" i="1"/>
  <c r="E95" i="1"/>
  <c r="E94" i="1"/>
  <c r="E93" i="1"/>
  <c r="E92" i="1"/>
  <c r="E91" i="1"/>
  <c r="E90" i="1"/>
  <c r="E89" i="1"/>
  <c r="E97" i="1" s="1"/>
  <c r="E87" i="1"/>
  <c r="E110" i="1" s="1"/>
  <c r="N110" i="1" s="1"/>
  <c r="J84" i="1"/>
  <c r="I84" i="1"/>
  <c r="H84" i="1"/>
  <c r="G84" i="1"/>
  <c r="F84" i="1"/>
  <c r="E82" i="1"/>
  <c r="E80" i="1"/>
  <c r="E78" i="1"/>
  <c r="E76" i="1"/>
  <c r="E74" i="1"/>
  <c r="E72" i="1"/>
  <c r="J71" i="1"/>
  <c r="I71" i="1"/>
  <c r="H71" i="1"/>
  <c r="G71" i="1"/>
  <c r="F71" i="1"/>
  <c r="E70" i="1"/>
  <c r="E69" i="1"/>
  <c r="E68" i="1"/>
  <c r="E67" i="1"/>
  <c r="E66" i="1"/>
  <c r="E65" i="1"/>
  <c r="E63" i="1"/>
  <c r="E62" i="1"/>
  <c r="E61" i="1"/>
  <c r="E84" i="1" s="1"/>
  <c r="J58" i="1"/>
  <c r="I58" i="1"/>
  <c r="H58" i="1"/>
  <c r="G58" i="1"/>
  <c r="F58" i="1"/>
  <c r="E47" i="1"/>
  <c r="J46" i="1"/>
  <c r="I46" i="1"/>
  <c r="H46" i="1"/>
  <c r="G46" i="1"/>
  <c r="F46" i="1"/>
  <c r="E45" i="1"/>
  <c r="E43" i="1"/>
  <c r="E42" i="1"/>
  <c r="E41" i="1"/>
  <c r="E39" i="1"/>
  <c r="E38" i="1"/>
  <c r="E58" i="1" s="1"/>
  <c r="I35" i="1"/>
  <c r="H35" i="1"/>
  <c r="G35" i="1"/>
  <c r="N35" i="1" s="1"/>
  <c r="E34" i="1"/>
  <c r="E32" i="1"/>
  <c r="E31" i="1"/>
  <c r="E29" i="1"/>
  <c r="E28" i="1"/>
  <c r="E27" i="1"/>
  <c r="E26" i="1"/>
  <c r="E25" i="1"/>
  <c r="E24" i="1"/>
  <c r="E23" i="1"/>
  <c r="E22" i="1"/>
  <c r="J19" i="1"/>
  <c r="I19" i="1"/>
  <c r="H19" i="1"/>
  <c r="G19" i="1"/>
  <c r="G136" i="1" s="1"/>
  <c r="F19" i="1"/>
  <c r="E18" i="1"/>
  <c r="E17" i="1"/>
  <c r="E15" i="1"/>
  <c r="E14" i="1"/>
  <c r="E13" i="1"/>
  <c r="E12" i="1"/>
  <c r="E11" i="1"/>
  <c r="E10" i="1"/>
  <c r="E8" i="1"/>
  <c r="N8" i="1" s="1"/>
  <c r="N7" i="1"/>
  <c r="E7" i="1"/>
  <c r="E6" i="1"/>
  <c r="N6" i="1" s="1"/>
  <c r="N5" i="1"/>
  <c r="E5" i="1"/>
  <c r="N4" i="1"/>
  <c r="N84" i="1" l="1"/>
  <c r="E71" i="1"/>
  <c r="I136" i="1"/>
  <c r="N58" i="1"/>
  <c r="H136" i="1"/>
  <c r="E19" i="1"/>
  <c r="N19" i="1" s="1"/>
  <c r="F18" i="3"/>
  <c r="E135" i="1"/>
  <c r="N135" i="1" s="1"/>
  <c r="E46" i="1"/>
  <c r="F5" i="3"/>
  <c r="F9" i="3"/>
  <c r="F13" i="3"/>
  <c r="E18" i="3"/>
  <c r="H18" i="3" s="1"/>
  <c r="F4" i="3"/>
  <c r="F8" i="3"/>
  <c r="F12" i="3"/>
  <c r="D16" i="3"/>
  <c r="C19" i="3"/>
  <c r="F19" i="3" s="1"/>
  <c r="D20" i="3"/>
  <c r="G20" i="3" s="1"/>
  <c r="G8" i="3"/>
  <c r="E16" i="3"/>
  <c r="E20" i="3"/>
  <c r="H20" i="3" s="1"/>
  <c r="C24" i="3"/>
  <c r="F24" i="3" s="1"/>
  <c r="F6" i="3"/>
  <c r="H16" i="3" l="1"/>
  <c r="E24" i="3"/>
  <c r="H24" i="3" s="1"/>
  <c r="D24" i="3"/>
  <c r="G24" i="3" s="1"/>
  <c r="G16" i="3"/>
  <c r="E136" i="1"/>
  <c r="N136" i="1" s="1"/>
</calcChain>
</file>

<file path=xl/sharedStrings.xml><?xml version="1.0" encoding="utf-8"?>
<sst xmlns="http://schemas.openxmlformats.org/spreadsheetml/2006/main" count="619" uniqueCount="220">
  <si>
    <t>Plan studiów 2026-2029</t>
  </si>
  <si>
    <t>Grupa</t>
  </si>
  <si>
    <t>Przedmiot/moduł</t>
  </si>
  <si>
    <t>Jednostka organizacyjna</t>
  </si>
  <si>
    <t>L. godz.</t>
  </si>
  <si>
    <t>ECTS</t>
  </si>
  <si>
    <t>w.</t>
  </si>
  <si>
    <t>ćw.</t>
  </si>
  <si>
    <t>sem.</t>
  </si>
  <si>
    <t>Praktyki</t>
  </si>
  <si>
    <t>licz. grupy</t>
  </si>
  <si>
    <t>forma zal.</t>
  </si>
  <si>
    <t>JEST
Udział % w. + sem.</t>
  </si>
  <si>
    <t>BYŁO
Udział % w. + sem.</t>
  </si>
  <si>
    <t xml:space="preserve">SEMESTR I </t>
  </si>
  <si>
    <t>Anatomia, fizjologia i patofizjologia</t>
  </si>
  <si>
    <t xml:space="preserve">Zakład Rehabilitacji i Fizjoterapii </t>
  </si>
  <si>
    <t>30/10</t>
  </si>
  <si>
    <t>ZO</t>
  </si>
  <si>
    <t>Pierwsza pomoc przedmedyczna</t>
  </si>
  <si>
    <t>Zakład Podstaw Pielęgniarstwa</t>
  </si>
  <si>
    <t>Z</t>
  </si>
  <si>
    <t>Pedagogika ogólna</t>
  </si>
  <si>
    <t>Zakład Promocji Zdrowia</t>
  </si>
  <si>
    <t>E</t>
  </si>
  <si>
    <t>Podstawy prawa</t>
  </si>
  <si>
    <t>Pracownia Prawa Medycznego i Farmaceutycznego</t>
  </si>
  <si>
    <t>Psychologia ogólna</t>
  </si>
  <si>
    <t>Akademicka Pracownia Testów Psychologicznych</t>
  </si>
  <si>
    <t>Socjologia ogólna</t>
  </si>
  <si>
    <t xml:space="preserve">Zakład Nauk Humanistycznych i Medycyny Społecznej </t>
  </si>
  <si>
    <t>Filozofia i etyka</t>
  </si>
  <si>
    <t xml:space="preserve">Zakład Opieki Holistycznej i Zarządzania w Pielęgniarstwie </t>
  </si>
  <si>
    <t>Język obcy do wyboru</t>
  </si>
  <si>
    <t>Studium Praktycznej Nauki Języków Obcych</t>
  </si>
  <si>
    <t>Edukacja zdrowotna i promocja zdrowia</t>
  </si>
  <si>
    <t>Zakład Edukacji Zdrowotnej</t>
  </si>
  <si>
    <t>Podstawy terapii zajęciowej</t>
  </si>
  <si>
    <t>Pracownia Terapii Zajęciowej</t>
  </si>
  <si>
    <t>Organizacja systemu ochrony zdrowia</t>
  </si>
  <si>
    <t>Zakład Opieki Holistycznej i Zarządzania w Pielęgniarstwie</t>
  </si>
  <si>
    <t>Podstawy komunikacji</t>
  </si>
  <si>
    <t>Akademickiej Pracowni Testów Psychologicznych</t>
  </si>
  <si>
    <t>Podstawy pielęgnowania</t>
  </si>
  <si>
    <t>Wychowanie fizyczne</t>
  </si>
  <si>
    <t>Studium Wychowania Fizycznego i Sportu</t>
  </si>
  <si>
    <t>BHP</t>
  </si>
  <si>
    <t xml:space="preserve">Suma semestru 1: </t>
  </si>
  <si>
    <t>SEMESTR II</t>
  </si>
  <si>
    <t>Pedagogika społeczna i specjalna</t>
  </si>
  <si>
    <t>Psychologia społeczna i kliniczna</t>
  </si>
  <si>
    <t>Socjoterapia</t>
  </si>
  <si>
    <t>Psychomotoryka</t>
  </si>
  <si>
    <t>Podstawy fizjoterapii</t>
  </si>
  <si>
    <t>Zakład Rehabilitacji i Fizjoterapii</t>
  </si>
  <si>
    <t>Podstawy arteterapii</t>
  </si>
  <si>
    <t>Praktyka zawodowa w różnych ośrodkach terapeutycznych</t>
  </si>
  <si>
    <t>Język migowy (poziom A1)</t>
  </si>
  <si>
    <t xml:space="preserve">Zakład Opieki Specjalistycznej w Położnictwie </t>
  </si>
  <si>
    <t>Profilaktyka chorób zawodowych</t>
  </si>
  <si>
    <t>Socjologia niepełnosprawności</t>
  </si>
  <si>
    <t xml:space="preserve">Suma semestru 2: </t>
  </si>
  <si>
    <t>SEMESTR III</t>
  </si>
  <si>
    <t>MODUŁ - TERAPIA ZAJĘCIOWA W PEDIATRII</t>
  </si>
  <si>
    <t>Pediatria</t>
  </si>
  <si>
    <t>Zakład Pediatrii i Pielęgniarstwa Pediatrycznego</t>
  </si>
  <si>
    <t xml:space="preserve">Terapia zajęciowa w pediatrii (GRUPA PRZEDMIOTÓW B): </t>
  </si>
  <si>
    <t>Terapia zajęciowa w warunkach klinicznych w pediatrii</t>
  </si>
  <si>
    <t>Arteterapia dzieci</t>
  </si>
  <si>
    <t>Podstawy integracji sensorycznej</t>
  </si>
  <si>
    <t>Praktyka zawodowa w różnych ośrodkach terapeutycznych w pediatrii</t>
  </si>
  <si>
    <t>Terapia ruchem dzieci</t>
  </si>
  <si>
    <t>MODUŁ - TERAPIA ZAJĘCIOWA DZIECI razem:</t>
  </si>
  <si>
    <t>Elementy prawa rodzinnego i opiekuńczego</t>
  </si>
  <si>
    <t>Terapia dzieci z trudnościami w uczeniu się</t>
  </si>
  <si>
    <t>Animaloterapia</t>
  </si>
  <si>
    <t>30/15</t>
  </si>
  <si>
    <t>Wyroby medyczne</t>
  </si>
  <si>
    <t>Bajkoterapia i muzykoterapia</t>
  </si>
  <si>
    <t>Organizacja środowiska domowego osoby ze specjalnymi potrzebami</t>
  </si>
  <si>
    <t>Alternatywne formy komunikacji</t>
  </si>
  <si>
    <t xml:space="preserve">Zakład Psychologii </t>
  </si>
  <si>
    <t>Technologie wspomagające pracę z dzieckiem</t>
  </si>
  <si>
    <t>Język migowy w terapii zajęciowej (poziom A2)</t>
  </si>
  <si>
    <t>Metody fizjoterapeutyczne w terapii zajęciowej</t>
  </si>
  <si>
    <t xml:space="preserve">Suma semestru 3: </t>
  </si>
  <si>
    <t>SEMESTR IV</t>
  </si>
  <si>
    <t>MODUŁ - TERAPIA ZAJĘCIOWA W GERIATRII I NEUROLOGII</t>
  </si>
  <si>
    <t>Geriatria</t>
  </si>
  <si>
    <t>Zakład Interny i Pielęgniarstwa Internistycznego</t>
  </si>
  <si>
    <t>Neurologia</t>
  </si>
  <si>
    <t>Zakład Neurologii i Pielęgniarstwa Neurologicznego</t>
  </si>
  <si>
    <t xml:space="preserve">Terapia zajęciowa w geriatrii i neurologii (GRUPA PRZEDMIOTÓW B): </t>
  </si>
  <si>
    <t>Terapia zajęciowa w warunkach klinicznych w geriatrii i neurologii</t>
  </si>
  <si>
    <t>Arteterapia w geriatrii i neurologii</t>
  </si>
  <si>
    <t>Edukacja samoobsługi</t>
  </si>
  <si>
    <t xml:space="preserve">Pracownia Terapii Zajęciowej </t>
  </si>
  <si>
    <t>Organizacja środowiska domowego w geriatrii i neurologii</t>
  </si>
  <si>
    <t>Praktyka zawodowa w różnych ośrodkach terapeutycznych w geriatrii i neurologii</t>
  </si>
  <si>
    <t>Terapia ruchem w geriatrii i neurologii</t>
  </si>
  <si>
    <t xml:space="preserve">MODUŁ - TERAPIA ZAJĘCIOWA W GERIATRII I NEUROLOGII razem:  </t>
  </si>
  <si>
    <t>Hortiterapia</t>
  </si>
  <si>
    <t>Terapia polisensoryczna</t>
  </si>
  <si>
    <t>Ergoterapia</t>
  </si>
  <si>
    <t>Techniki projekcyjne</t>
  </si>
  <si>
    <t>Nauka jazdy na wózkach</t>
  </si>
  <si>
    <t xml:space="preserve">Zakład Medycyny Sportowej </t>
  </si>
  <si>
    <t>Profilaktyka upadków</t>
  </si>
  <si>
    <t>Gerontoprofilaktyka</t>
  </si>
  <si>
    <t>Pracownia Umiejętności Klinicznych</t>
  </si>
  <si>
    <t>Relacje społeczne</t>
  </si>
  <si>
    <t>Zakażenia szpitalne</t>
  </si>
  <si>
    <t>Formy integracji osób starszych</t>
  </si>
  <si>
    <t>Zarządzanie i marketing usług medycznych</t>
  </si>
  <si>
    <t>Trening słuchowy</t>
  </si>
  <si>
    <t xml:space="preserve">Suma semestru 4: </t>
  </si>
  <si>
    <t>SEMESTR V</t>
  </si>
  <si>
    <t>MODUŁ - TERAPIA ZAJĘCIOWA W PSYCHIATRII</t>
  </si>
  <si>
    <t>Psychiatria</t>
  </si>
  <si>
    <t>Zakład Psychiatrii i Pielęgniarstwa Psychiatrycznego</t>
  </si>
  <si>
    <t xml:space="preserve">Terapia zajęciowa w psychiatrii (GRUPA PRZEDMIOTÓW B): </t>
  </si>
  <si>
    <t>Terapia zajęciowa w warunkach klinicznych w psychiatrii</t>
  </si>
  <si>
    <t>Arteterapia w psychiatrii</t>
  </si>
  <si>
    <t>Aspekty prawne w psychiatrii</t>
  </si>
  <si>
    <t>Terapia funkcji poznawczych</t>
  </si>
  <si>
    <t>Terapia relaksacyjna</t>
  </si>
  <si>
    <t>Praktyka zawodowa w różnych ośrodkach terapeutycznych w psychiatrii</t>
  </si>
  <si>
    <t>Terapia umiejętności życia codziennego w psychiatrii</t>
  </si>
  <si>
    <t>Terapia ruchem w psychiatrii</t>
  </si>
  <si>
    <t xml:space="preserve">MODUŁ - TERAPIA ZAJĘCIOWA W PSYCHIATRII razem: </t>
  </si>
  <si>
    <t>Dietetyka</t>
  </si>
  <si>
    <t>Zakład Edukacji Dietetycznej i Żywieniowej, Katedra Dietetyki i Bioanalityki</t>
  </si>
  <si>
    <t>Trening kulinarny</t>
  </si>
  <si>
    <t>Psychoedukacja</t>
  </si>
  <si>
    <t>Elementy terapii uzależnień</t>
  </si>
  <si>
    <t>Trening budżetowy</t>
  </si>
  <si>
    <t>Trening umiejętności społecznych</t>
  </si>
  <si>
    <t>Dramaterapia I choreoterapia</t>
  </si>
  <si>
    <t>Terapia w środowisku wodnym</t>
  </si>
  <si>
    <t>Rozwój osobisty terapeuty zajęciowego</t>
  </si>
  <si>
    <t>Coaching</t>
  </si>
  <si>
    <t>Trening podstawowych umiejętności prowadzenia rozmowy</t>
  </si>
  <si>
    <t>Trening wyglądu zewnętrznego i higieny osobistej</t>
  </si>
  <si>
    <t xml:space="preserve">Suma semestru 5: </t>
  </si>
  <si>
    <t>SEMESTR VI</t>
  </si>
  <si>
    <t xml:space="preserve">MODUŁ - TERAPIA ZAJĘCIOWA OSÓB Z  DYSFUNKCJĄ RUCHU </t>
  </si>
  <si>
    <t>Ortopedia</t>
  </si>
  <si>
    <t>Klinika Rehabilitacji</t>
  </si>
  <si>
    <t>Reumatologia</t>
  </si>
  <si>
    <t xml:space="preserve">Terapia zajęciowa w dysfunkcjach narządu ruchu  (GRUPA PRZEDMIOTÓW B): </t>
  </si>
  <si>
    <t>Terapia zajęciowa w warunkach klinicznych w dysfunkcjach narządu ruchu</t>
  </si>
  <si>
    <t>Arteterapia w dysfunkcjach narządu ruchu</t>
  </si>
  <si>
    <t>Praktyka zawodowa w różnych ośrodkach terapeutycznych w dysfunkcjach narządu ruchu</t>
  </si>
  <si>
    <t>Terapia umiejętności życia codziennego w dysfunkcjach narządu ruchu</t>
  </si>
  <si>
    <t>Terapia ruchem w dysfunkcjach narządu ruchu</t>
  </si>
  <si>
    <t>MODUŁ - TERAPIA ZAJĘCIOWA OSÓB Z  DYSFUNKCJĄ RUCHU  razem:</t>
  </si>
  <si>
    <t>Przygotowanie do egzaminu dyplomowego</t>
  </si>
  <si>
    <t>Elementy doradztwa zawodowego</t>
  </si>
  <si>
    <t>Sport osób niepełnosprawnych</t>
  </si>
  <si>
    <t>Ergonomia w pracy terapeuty zajęciowego</t>
  </si>
  <si>
    <t>Organizacja pracy terapeuty zajęciowego</t>
  </si>
  <si>
    <t>Terapia osób z dysfunkcją wzroku</t>
  </si>
  <si>
    <t>Terapia osób z dysfunkcją słuchu</t>
  </si>
  <si>
    <t>Terapia zajęciowa osób z niepełnosprawnością intelektualną</t>
  </si>
  <si>
    <t>Terapia zajęciowa osób ze spektrum Autyzmu</t>
  </si>
  <si>
    <t>Terapia z zastosowaniem informatyki</t>
  </si>
  <si>
    <t>Systemy informatyczne w ochronie zdrowia</t>
  </si>
  <si>
    <t>Zakład Informatyki i Statystyki Medycznej z Pracownią e-Zdrowia</t>
  </si>
  <si>
    <t>Metodologia badań naukowych</t>
  </si>
  <si>
    <t xml:space="preserve">Zakładu Opieki Holistycznej i Zarządzania w Pielęgniarstwie </t>
  </si>
  <si>
    <t>Medycyna oparta na dowodach</t>
  </si>
  <si>
    <t xml:space="preserve">Suma semestru 6: </t>
  </si>
  <si>
    <t>Razem cały tok studiów</t>
  </si>
  <si>
    <r>
      <rPr>
        <sz val="10"/>
        <rFont val="Arial"/>
        <family val="2"/>
        <charset val="238"/>
      </rPr>
      <t xml:space="preserve">Łączna liczba godzin: 3004;   </t>
    </r>
    <r>
      <rPr>
        <b/>
        <sz val="10"/>
        <rFont val="Arial"/>
        <family val="2"/>
        <charset val="238"/>
      </rPr>
      <t xml:space="preserve">teoretycznych – 1429;  praktycznych - 1575   (w tym PZ – 960) </t>
    </r>
    <r>
      <rPr>
        <sz val="10"/>
        <rFont val="Arial"/>
        <family val="2"/>
        <charset val="238"/>
      </rPr>
      <t xml:space="preserve">        ECTS ogół - 180; teoretyczne – 88; praktyczne - 92   </t>
    </r>
  </si>
  <si>
    <t>Plan studiów dla kierunku lekarskiego, studia stacjonarne na lata 2024-2030</t>
  </si>
  <si>
    <t>Przedmiot</t>
  </si>
  <si>
    <t>Razem semestr I - moduły</t>
  </si>
  <si>
    <t>Razem semestr II - moduły</t>
  </si>
  <si>
    <t>Praktyka wakacyjna</t>
  </si>
  <si>
    <t>Razem semestr I i II</t>
  </si>
  <si>
    <t>Razem semestr III - moduły</t>
  </si>
  <si>
    <t>Razem semestr IV - moduły</t>
  </si>
  <si>
    <t>Razem semestr III i IV</t>
  </si>
  <si>
    <t>Razem semestr V - moduły</t>
  </si>
  <si>
    <t>Razem semestr VI - moduły</t>
  </si>
  <si>
    <t>Razem semestr V i VI</t>
  </si>
  <si>
    <t>Razem semestr VII - przedmioty</t>
  </si>
  <si>
    <t>Razem semestr VIII - przedmioty</t>
  </si>
  <si>
    <t>Razem semestr VII i VIII</t>
  </si>
  <si>
    <t>Razem semestr IX - przedmioty</t>
  </si>
  <si>
    <t>Razem semestr X - przedmioty</t>
  </si>
  <si>
    <t>Razem semestr IX i X</t>
  </si>
  <si>
    <t>Razem semestr XI i XII</t>
  </si>
  <si>
    <t>egzamin OSCE</t>
  </si>
  <si>
    <r>
      <rPr>
        <b/>
        <sz val="12"/>
        <color rgb="FF000000"/>
        <rFont val="Calibri"/>
        <family val="2"/>
        <charset val="1"/>
      </rPr>
      <t xml:space="preserve">Wskaźniki procentowe dla kierunku lekarskiego – </t>
    </r>
    <r>
      <rPr>
        <b/>
        <u/>
        <sz val="12"/>
        <color rgb="FF000000"/>
        <rFont val="Calibri"/>
        <family val="2"/>
        <charset val="1"/>
      </rPr>
      <t>studia stacjonarne</t>
    </r>
    <r>
      <rPr>
        <b/>
        <sz val="12"/>
        <color rgb="FF000000"/>
        <rFont val="Calibri"/>
        <family val="2"/>
        <charset val="1"/>
      </rPr>
      <t>, określające udział wszystkich form realizacji przedmiotu w odniesieniu do:</t>
    </r>
  </si>
  <si>
    <t>a) poszczególnych semestrów</t>
  </si>
  <si>
    <t>Semestr</t>
  </si>
  <si>
    <t>wykłady %</t>
  </si>
  <si>
    <t>ćwiczenia %</t>
  </si>
  <si>
    <t>seminaria %</t>
  </si>
  <si>
    <t>Semestr I</t>
  </si>
  <si>
    <t>Semestr II</t>
  </si>
  <si>
    <t>Semestr III</t>
  </si>
  <si>
    <t>Semestr IV</t>
  </si>
  <si>
    <t>Semestr V</t>
  </si>
  <si>
    <t>Semestr VI</t>
  </si>
  <si>
    <t>Semestr VII</t>
  </si>
  <si>
    <t>Semestr VIII</t>
  </si>
  <si>
    <t>Semestr IX</t>
  </si>
  <si>
    <t>Semestr X</t>
  </si>
  <si>
    <t>b) poszczególnych lat</t>
  </si>
  <si>
    <t>Rok I</t>
  </si>
  <si>
    <t>Rok II</t>
  </si>
  <si>
    <t>Rok III</t>
  </si>
  <si>
    <t>Rok IV</t>
  </si>
  <si>
    <t>Rok V</t>
  </si>
  <si>
    <t>Rok VI</t>
  </si>
  <si>
    <t>c) całego toku kształcenia</t>
  </si>
  <si>
    <t>Tok studiów</t>
  </si>
  <si>
    <t>W przedstawionych wskaźnikach nie uwzględniono praktyk wakacyjnych, natomiast uwzględniono Praktyczne Nauczanie Kliniczne na VI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</si>
</sst>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"/>
    <numFmt numFmtId="165" formatCode="0.0"/>
  </numFmts>
  <fonts count="35" x14ac:knownFonts="1"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7"/>
      <name val="Arial"/>
      <family val="2"/>
      <charset val="238"/>
    </font>
    <font>
      <sz val="10"/>
      <color rgb="FFC9211E"/>
      <name val="Calibri"/>
      <family val="2"/>
      <charset val="238"/>
    </font>
    <font>
      <sz val="6"/>
      <name val="Arial"/>
      <family val="2"/>
      <charset val="238"/>
    </font>
    <font>
      <sz val="6"/>
      <color rgb="FFC9211E"/>
      <name val="Arial"/>
      <family val="2"/>
      <charset val="1"/>
    </font>
    <font>
      <sz val="6"/>
      <color rgb="FF000000"/>
      <name val="Arial"/>
      <family val="2"/>
      <charset val="1"/>
    </font>
    <font>
      <sz val="7"/>
      <name val="Arial"/>
      <family val="2"/>
      <charset val="1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Calibri"/>
      <family val="2"/>
      <charset val="238"/>
    </font>
    <font>
      <b/>
      <sz val="1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9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7FAD7"/>
      </patternFill>
    </fill>
    <fill>
      <patternFill patternType="solid">
        <fgColor rgb="FFE6EBF6"/>
        <bgColor rgb="FFE2F0D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F7FAD7"/>
      </patternFill>
    </fill>
    <fill>
      <patternFill patternType="solid">
        <fgColor rgb="FF92D050"/>
        <bgColor rgb="FF77BC65"/>
      </patternFill>
    </fill>
    <fill>
      <patternFill patternType="solid">
        <fgColor rgb="FFF7FAD7"/>
        <bgColor rgb="FFE2F0D9"/>
      </patternFill>
    </fill>
    <fill>
      <patternFill patternType="solid">
        <fgColor rgb="FF77BC65"/>
        <bgColor rgb="FF92D050"/>
      </patternFill>
    </fill>
    <fill>
      <patternFill patternType="solid">
        <fgColor rgb="FFE2F0D9"/>
        <bgColor rgb="FFE6EBF6"/>
      </patternFill>
    </fill>
    <fill>
      <patternFill patternType="solid">
        <fgColor rgb="FF5B9BD5"/>
        <bgColor rgb="FF8EB4E3"/>
      </patternFill>
    </fill>
    <fill>
      <patternFill patternType="solid">
        <fgColor rgb="FFB9CDE5"/>
        <bgColor rgb="FFC6D9F1"/>
      </patternFill>
    </fill>
    <fill>
      <patternFill patternType="solid">
        <fgColor rgb="FF95B3D7"/>
        <bgColor rgb="FF8EB4E3"/>
      </patternFill>
    </fill>
    <fill>
      <patternFill patternType="solid">
        <fgColor rgb="FFC6D9F1"/>
        <bgColor rgb="FFB9CDE5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horizontal="center" vertical="center" wrapText="1"/>
    </xf>
    <xf numFmtId="9" fontId="3" fillId="0" borderId="0" applyProtection="0"/>
    <xf numFmtId="0" fontId="1" fillId="0" borderId="1"/>
    <xf numFmtId="0" fontId="1" fillId="0" borderId="1"/>
    <xf numFmtId="0" fontId="2" fillId="0" borderId="1"/>
    <xf numFmtId="0" fontId="2" fillId="0" borderId="1"/>
  </cellStyleXfs>
  <cellXfs count="191">
    <xf numFmtId="0" fontId="0" fillId="0" borderId="0" xfId="0">
      <alignment horizontal="center" vertical="center" wrapText="1"/>
    </xf>
    <xf numFmtId="0" fontId="0" fillId="2" borderId="0" xfId="0" applyFont="1" applyFill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9" fontId="0" fillId="2" borderId="1" xfId="1" applyFont="1" applyFill="1" applyBorder="1" applyProtection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9" fontId="5" fillId="2" borderId="1" xfId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9" fontId="5" fillId="3" borderId="2" xfId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9" fontId="5" fillId="4" borderId="0" xfId="1" applyFont="1" applyFill="1" applyBorder="1" applyAlignment="1" applyProtection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9" fontId="0" fillId="0" borderId="0" xfId="1" applyFont="1" applyBorder="1" applyAlignment="1" applyProtection="1">
      <alignment horizontal="center" vertical="center"/>
    </xf>
    <xf numFmtId="0" fontId="8" fillId="0" borderId="0" xfId="0" applyFo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>
      <alignment horizontal="center" vertical="center" wrapText="1"/>
    </xf>
    <xf numFmtId="9" fontId="0" fillId="0" borderId="1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1" xfId="1" applyFont="1" applyBorder="1" applyAlignment="1" applyProtection="1">
      <alignment horizontal="center" vertical="center"/>
    </xf>
    <xf numFmtId="0" fontId="10" fillId="0" borderId="0" xfId="0" applyFo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5" applyFont="1" applyFill="1" applyBorder="1" applyAlignment="1">
      <alignment horizontal="center" vertical="center" wrapText="1"/>
    </xf>
    <xf numFmtId="0" fontId="12" fillId="0" borderId="0" xfId="5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9" fontId="12" fillId="0" borderId="1" xfId="1" applyFont="1" applyBorder="1" applyAlignment="1" applyProtection="1">
      <alignment horizontal="center" vertical="center"/>
    </xf>
    <xf numFmtId="1" fontId="5" fillId="5" borderId="6" xfId="0" applyNumberFormat="1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9" fontId="5" fillId="6" borderId="0" xfId="1" applyFont="1" applyFill="1" applyBorder="1" applyAlignment="1" applyProtection="1">
      <alignment horizontal="center" vertical="center"/>
    </xf>
    <xf numFmtId="9" fontId="5" fillId="5" borderId="0" xfId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9" fontId="5" fillId="3" borderId="0" xfId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8" fillId="0" borderId="1" xfId="1" applyFont="1" applyBorder="1" applyProtection="1"/>
    <xf numFmtId="0" fontId="9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9" fontId="13" fillId="2" borderId="1" xfId="1" applyFont="1" applyFill="1" applyBorder="1" applyProtection="1"/>
    <xf numFmtId="0" fontId="13" fillId="2" borderId="0" xfId="0" applyFont="1" applyFill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9" fontId="8" fillId="2" borderId="1" xfId="1" applyFont="1" applyFill="1" applyBorder="1" applyProtection="1"/>
    <xf numFmtId="0" fontId="14" fillId="2" borderId="0" xfId="0" applyFont="1" applyFill="1" applyAlignment="1">
      <alignment horizontal="center" vertical="center"/>
    </xf>
    <xf numFmtId="9" fontId="14" fillId="2" borderId="1" xfId="1" applyFont="1" applyFill="1" applyBorder="1" applyProtection="1"/>
    <xf numFmtId="0" fontId="14" fillId="2" borderId="0" xfId="0" applyFont="1" applyFill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16" fillId="0" borderId="0" xfId="0" applyFont="1">
      <alignment horizontal="center" vertical="center" wrapText="1"/>
    </xf>
    <xf numFmtId="0" fontId="0" fillId="0" borderId="0" xfId="0" applyFo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0" fillId="8" borderId="0" xfId="0" applyFont="1" applyFill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9" fontId="5" fillId="4" borderId="10" xfId="1" applyFont="1" applyFill="1" applyBorder="1" applyAlignment="1" applyProtection="1">
      <alignment vertical="center"/>
    </xf>
    <xf numFmtId="0" fontId="21" fillId="0" borderId="0" xfId="0" applyFo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9" fontId="0" fillId="0" borderId="1" xfId="1" applyFont="1" applyBorder="1" applyProtection="1"/>
    <xf numFmtId="1" fontId="5" fillId="5" borderId="7" xfId="0" applyNumberFormat="1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11" xfId="0" applyFont="1" applyFill="1" applyBorder="1">
      <alignment horizontal="center" vertical="center" wrapText="1"/>
    </xf>
    <xf numFmtId="0" fontId="0" fillId="2" borderId="0" xfId="0" applyFont="1" applyFill="1" applyBorder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center" vertical="center"/>
    </xf>
    <xf numFmtId="1" fontId="5" fillId="9" borderId="0" xfId="0" applyNumberFormat="1" applyFont="1" applyFill="1" applyBorder="1" applyAlignment="1">
      <alignment horizontal="center" vertical="center"/>
    </xf>
    <xf numFmtId="9" fontId="5" fillId="9" borderId="0" xfId="1" applyFont="1" applyFill="1" applyBorder="1" applyAlignment="1" applyProtection="1">
      <alignment horizontal="center" vertical="center"/>
    </xf>
    <xf numFmtId="9" fontId="5" fillId="10" borderId="0" xfId="1" applyFont="1" applyFill="1" applyBorder="1" applyAlignment="1" applyProtection="1">
      <alignment horizontal="center" vertical="center"/>
    </xf>
    <xf numFmtId="0" fontId="0" fillId="2" borderId="0" xfId="0" applyFill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165" fontId="17" fillId="2" borderId="0" xfId="0" applyNumberFormat="1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165" fontId="17" fillId="11" borderId="0" xfId="0" applyNumberFormat="1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1" fontId="17" fillId="11" borderId="0" xfId="0" applyNumberFormat="1" applyFont="1" applyFill="1" applyBorder="1" applyAlignment="1">
      <alignment horizontal="center" vertical="center"/>
    </xf>
    <xf numFmtId="1" fontId="17" fillId="12" borderId="0" xfId="0" applyNumberFormat="1" applyFont="1" applyFill="1" applyBorder="1" applyAlignment="1">
      <alignment horizontal="center" vertical="center"/>
    </xf>
    <xf numFmtId="165" fontId="17" fillId="12" borderId="0" xfId="0" applyNumberFormat="1" applyFont="1" applyFill="1" applyBorder="1" applyAlignment="1">
      <alignment horizontal="center" vertical="center"/>
    </xf>
    <xf numFmtId="0" fontId="18" fillId="1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0" fillId="13" borderId="13" xfId="0" applyFont="1" applyFill="1" applyBorder="1" applyAlignment="1">
      <alignment horizontal="center" vertical="center" wrapText="1"/>
    </xf>
    <xf numFmtId="0" fontId="30" fillId="13" borderId="14" xfId="0" applyFont="1" applyFill="1" applyBorder="1" applyAlignment="1">
      <alignment horizontal="center" vertical="center" wrapText="1"/>
    </xf>
    <xf numFmtId="0" fontId="30" fillId="13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10" fontId="31" fillId="2" borderId="17" xfId="0" applyNumberFormat="1" applyFont="1" applyFill="1" applyBorder="1" applyAlignment="1">
      <alignment vertical="center"/>
    </xf>
    <xf numFmtId="10" fontId="31" fillId="2" borderId="0" xfId="0" applyNumberFormat="1" applyFont="1" applyFill="1" applyBorder="1" applyAlignment="1">
      <alignment vertical="center"/>
    </xf>
    <xf numFmtId="10" fontId="31" fillId="2" borderId="18" xfId="0" applyNumberFormat="1" applyFont="1" applyFill="1" applyBorder="1" applyAlignment="1">
      <alignment vertical="center"/>
    </xf>
    <xf numFmtId="0" fontId="30" fillId="2" borderId="19" xfId="2" applyFont="1" applyFill="1" applyBorder="1" applyAlignment="1">
      <alignment vertical="center" wrapText="1"/>
    </xf>
    <xf numFmtId="0" fontId="30" fillId="2" borderId="20" xfId="0" applyFont="1" applyFill="1" applyBorder="1" applyAlignment="1">
      <alignment horizontal="center" vertical="center"/>
    </xf>
    <xf numFmtId="10" fontId="31" fillId="2" borderId="21" xfId="0" applyNumberFormat="1" applyFont="1" applyFill="1" applyBorder="1" applyAlignment="1">
      <alignment vertical="center"/>
    </xf>
    <xf numFmtId="10" fontId="31" fillId="2" borderId="20" xfId="0" applyNumberFormat="1" applyFont="1" applyFill="1" applyBorder="1" applyAlignment="1">
      <alignment vertical="center"/>
    </xf>
    <xf numFmtId="10" fontId="31" fillId="2" borderId="22" xfId="0" applyNumberFormat="1" applyFont="1" applyFill="1" applyBorder="1" applyAlignment="1">
      <alignment vertical="center"/>
    </xf>
    <xf numFmtId="0" fontId="32" fillId="2" borderId="1" xfId="2" applyFont="1" applyFill="1" applyAlignment="1">
      <alignment vertical="center" wrapText="1"/>
    </xf>
    <xf numFmtId="0" fontId="32" fillId="2" borderId="0" xfId="0" applyFont="1" applyFill="1" applyAlignment="1">
      <alignment horizontal="center" vertical="center"/>
    </xf>
    <xf numFmtId="0" fontId="30" fillId="2" borderId="19" xfId="0" applyFont="1" applyFill="1" applyBorder="1" applyAlignment="1">
      <alignment vertical="center"/>
    </xf>
    <xf numFmtId="1" fontId="30" fillId="2" borderId="23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0" fillId="2" borderId="19" xfId="0" applyFont="1" applyFill="1" applyBorder="1" applyAlignment="1">
      <alignment vertical="center" wrapText="1"/>
    </xf>
    <xf numFmtId="1" fontId="30" fillId="2" borderId="2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7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90" wrapText="1"/>
    </xf>
    <xf numFmtId="0" fontId="22" fillId="7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0" borderId="0" xfId="4" applyFont="1" applyBorder="1" applyAlignment="1">
      <alignment vertical="center" wrapText="1"/>
    </xf>
    <xf numFmtId="0" fontId="7" fillId="2" borderId="0" xfId="4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7" fillId="11" borderId="0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0" fontId="33" fillId="2" borderId="1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left" vertical="center" wrapText="1"/>
    </xf>
  </cellXfs>
  <cellStyles count="6">
    <cellStyle name="Normalny" xfId="0" builtinId="0"/>
    <cellStyle name="Normalny 2" xfId="2"/>
    <cellStyle name="Normalny 2 2" xfId="3"/>
    <cellStyle name="Normalny 3" xfId="4"/>
    <cellStyle name="Normalny 4" xfId="5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5B9BD5"/>
      <rgbColor rgb="FF95B3D7"/>
      <rgbColor rgb="FF993366"/>
      <rgbColor rgb="FFF7FAD7"/>
      <rgbColor rgb="FFE6EBF6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8"/>
  <sheetViews>
    <sheetView tabSelected="1" view="pageBreakPreview" zoomScaleNormal="100" zoomScaleSheetLayoutView="100" zoomScalePageLayoutView="90" workbookViewId="0">
      <pane ySplit="2" topLeftCell="A51" activePane="bottomLeft" state="frozen"/>
      <selection pane="bottomLeft" activeCell="H62" sqref="H62"/>
    </sheetView>
  </sheetViews>
  <sheetFormatPr defaultColWidth="10" defaultRowHeight="12.75" x14ac:dyDescent="0.2"/>
  <cols>
    <col min="1" max="1" width="10.5703125" style="1" customWidth="1"/>
    <col min="2" max="2" width="45.28515625" style="1" customWidth="1"/>
    <col min="3" max="3" width="10" style="1" hidden="1"/>
    <col min="4" max="4" width="33.7109375" style="1" customWidth="1"/>
    <col min="5" max="5" width="8.85546875" style="1" customWidth="1"/>
    <col min="6" max="6" width="8.7109375" style="1" customWidth="1"/>
    <col min="7" max="7" width="8.42578125" style="1" customWidth="1"/>
    <col min="8" max="8" width="8.7109375" style="1" customWidth="1"/>
    <col min="9" max="9" width="8.42578125" style="1" customWidth="1"/>
    <col min="10" max="10" width="10" style="1"/>
    <col min="11" max="11" width="9.140625" style="1" customWidth="1"/>
    <col min="12" max="12" width="11.7109375" style="1" customWidth="1"/>
    <col min="13" max="13" width="9.5703125" style="2" customWidth="1"/>
    <col min="14" max="14" width="9.85546875" style="3" customWidth="1"/>
    <col min="15" max="15" width="10.28515625" style="3" customWidth="1"/>
    <col min="16" max="1018" width="10" style="1"/>
  </cols>
  <sheetData>
    <row r="1" spans="1:15" ht="20.100000000000001" customHeight="1" x14ac:dyDescent="0.2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7"/>
      <c r="L1" s="7"/>
      <c r="N1" s="8"/>
      <c r="O1" s="8"/>
    </row>
    <row r="2" spans="1:15" ht="51.95" customHeight="1" x14ac:dyDescent="0.2">
      <c r="A2" s="9" t="s">
        <v>1</v>
      </c>
      <c r="B2" s="149" t="s">
        <v>2</v>
      </c>
      <c r="C2" s="149"/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11" t="s">
        <v>10</v>
      </c>
      <c r="L2" s="11" t="s">
        <v>11</v>
      </c>
      <c r="N2" s="12" t="s">
        <v>12</v>
      </c>
      <c r="O2" s="12" t="s">
        <v>13</v>
      </c>
    </row>
    <row r="3" spans="1:15" ht="24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N3" s="16"/>
      <c r="O3" s="16"/>
    </row>
    <row r="4" spans="1:15" s="22" customFormat="1" ht="24" customHeight="1" x14ac:dyDescent="0.2">
      <c r="A4" s="155"/>
      <c r="B4" s="148" t="s">
        <v>15</v>
      </c>
      <c r="C4" s="148"/>
      <c r="D4" s="18" t="s">
        <v>16</v>
      </c>
      <c r="E4" s="18">
        <v>25</v>
      </c>
      <c r="F4" s="18">
        <v>2</v>
      </c>
      <c r="G4" s="18">
        <v>15</v>
      </c>
      <c r="H4" s="18">
        <v>0</v>
      </c>
      <c r="I4" s="18">
        <v>10</v>
      </c>
      <c r="J4" s="18">
        <v>0</v>
      </c>
      <c r="K4" s="18" t="s">
        <v>17</v>
      </c>
      <c r="L4" s="19" t="s">
        <v>18</v>
      </c>
      <c r="M4" s="20"/>
      <c r="N4" s="21">
        <f>(SUM(G4,I4)/E4)</f>
        <v>1</v>
      </c>
      <c r="O4" s="21">
        <v>0</v>
      </c>
    </row>
    <row r="5" spans="1:15" s="22" customFormat="1" ht="24" customHeight="1" x14ac:dyDescent="0.2">
      <c r="A5" s="155"/>
      <c r="B5" s="148" t="s">
        <v>19</v>
      </c>
      <c r="C5" s="148"/>
      <c r="D5" s="18" t="s">
        <v>20</v>
      </c>
      <c r="E5" s="18">
        <f>+G5+H5+I5+J5</f>
        <v>15</v>
      </c>
      <c r="F5" s="18">
        <v>2</v>
      </c>
      <c r="G5" s="18">
        <v>0</v>
      </c>
      <c r="H5" s="18">
        <v>15</v>
      </c>
      <c r="I5" s="18">
        <v>0</v>
      </c>
      <c r="J5" s="18">
        <v>0</v>
      </c>
      <c r="K5" s="23" t="s">
        <v>17</v>
      </c>
      <c r="L5" s="19" t="s">
        <v>21</v>
      </c>
      <c r="M5" s="20"/>
      <c r="N5" s="21">
        <f>(SUM(G5,I5)/E5)</f>
        <v>0</v>
      </c>
      <c r="O5" s="21">
        <v>1</v>
      </c>
    </row>
    <row r="6" spans="1:15" s="26" customFormat="1" ht="24" customHeight="1" x14ac:dyDescent="0.2">
      <c r="A6" s="155"/>
      <c r="B6" s="179" t="s">
        <v>22</v>
      </c>
      <c r="C6" s="179"/>
      <c r="D6" s="24" t="s">
        <v>23</v>
      </c>
      <c r="E6" s="18">
        <f>+G6+H6+I6+J6</f>
        <v>20</v>
      </c>
      <c r="F6" s="24">
        <v>2</v>
      </c>
      <c r="G6" s="24">
        <v>10</v>
      </c>
      <c r="H6" s="24">
        <v>0</v>
      </c>
      <c r="I6" s="18">
        <v>10</v>
      </c>
      <c r="J6" s="25">
        <v>0</v>
      </c>
      <c r="K6" s="18" t="s">
        <v>17</v>
      </c>
      <c r="L6" s="24" t="s">
        <v>24</v>
      </c>
      <c r="M6" s="2"/>
      <c r="N6" s="21">
        <f>(SUM(G6,I6)/E6)</f>
        <v>1</v>
      </c>
      <c r="O6" s="21">
        <v>1</v>
      </c>
    </row>
    <row r="7" spans="1:15" s="26" customFormat="1" ht="24.6" customHeight="1" x14ac:dyDescent="0.2">
      <c r="A7" s="155"/>
      <c r="B7" s="179" t="s">
        <v>25</v>
      </c>
      <c r="C7" s="179"/>
      <c r="D7" s="24" t="s">
        <v>26</v>
      </c>
      <c r="E7" s="18">
        <f>+G7+H7+I7+J7</f>
        <v>15</v>
      </c>
      <c r="F7" s="24">
        <v>1</v>
      </c>
      <c r="G7" s="24">
        <v>15</v>
      </c>
      <c r="H7" s="24">
        <v>0</v>
      </c>
      <c r="I7" s="18">
        <v>0</v>
      </c>
      <c r="J7" s="25">
        <v>0</v>
      </c>
      <c r="K7" s="18" t="s">
        <v>17</v>
      </c>
      <c r="L7" s="24" t="s">
        <v>21</v>
      </c>
      <c r="M7" s="2"/>
      <c r="N7" s="21">
        <f>(SUM(G7,I7)/E7)</f>
        <v>1</v>
      </c>
      <c r="O7" s="21">
        <v>0.46428571428571402</v>
      </c>
    </row>
    <row r="8" spans="1:15" s="22" customFormat="1" ht="24" customHeight="1" x14ac:dyDescent="0.2">
      <c r="A8" s="155"/>
      <c r="B8" s="179" t="s">
        <v>27</v>
      </c>
      <c r="C8" s="179"/>
      <c r="D8" s="19" t="s">
        <v>28</v>
      </c>
      <c r="E8" s="18">
        <f>+G8+H8+I8+J8</f>
        <v>30</v>
      </c>
      <c r="F8" s="19">
        <v>2</v>
      </c>
      <c r="G8" s="19">
        <v>20</v>
      </c>
      <c r="H8" s="19">
        <v>0</v>
      </c>
      <c r="I8" s="18">
        <v>10</v>
      </c>
      <c r="J8" s="18">
        <v>0</v>
      </c>
      <c r="K8" s="18" t="s">
        <v>17</v>
      </c>
      <c r="L8" s="19" t="s">
        <v>24</v>
      </c>
      <c r="M8" s="20"/>
      <c r="N8" s="21">
        <f>(SUM(G8,I8)/E8)</f>
        <v>1</v>
      </c>
      <c r="O8" s="21">
        <v>0.46666666666666701</v>
      </c>
    </row>
    <row r="9" spans="1:15" s="26" customFormat="1" ht="24" customHeight="1" x14ac:dyDescent="0.2">
      <c r="A9" s="155"/>
      <c r="B9" s="180" t="s">
        <v>29</v>
      </c>
      <c r="C9" s="180"/>
      <c r="D9" s="24" t="s">
        <v>30</v>
      </c>
      <c r="E9" s="18">
        <v>20</v>
      </c>
      <c r="F9" s="24">
        <v>2</v>
      </c>
      <c r="G9" s="24">
        <v>10</v>
      </c>
      <c r="H9" s="24">
        <v>0</v>
      </c>
      <c r="I9" s="18">
        <v>10</v>
      </c>
      <c r="J9" s="25">
        <v>0</v>
      </c>
      <c r="K9" s="18" t="s">
        <v>17</v>
      </c>
      <c r="L9" s="24" t="s">
        <v>18</v>
      </c>
      <c r="M9" s="2"/>
      <c r="N9" s="27"/>
      <c r="O9" s="27"/>
    </row>
    <row r="10" spans="1:15" s="26" customFormat="1" ht="24" customHeight="1" x14ac:dyDescent="0.2">
      <c r="A10" s="155"/>
      <c r="B10" s="179" t="s">
        <v>31</v>
      </c>
      <c r="C10" s="179"/>
      <c r="D10" s="24" t="s">
        <v>32</v>
      </c>
      <c r="E10" s="18">
        <f t="shared" ref="E10:E15" si="0">+G10+H10+I10+J10</f>
        <v>20</v>
      </c>
      <c r="F10" s="24">
        <v>2</v>
      </c>
      <c r="G10" s="24">
        <v>5</v>
      </c>
      <c r="H10" s="24">
        <v>0</v>
      </c>
      <c r="I10" s="18">
        <v>15</v>
      </c>
      <c r="J10" s="25">
        <v>0</v>
      </c>
      <c r="K10" s="18" t="s">
        <v>17</v>
      </c>
      <c r="L10" s="24" t="s">
        <v>21</v>
      </c>
      <c r="M10" s="2"/>
      <c r="N10" s="27"/>
      <c r="O10" s="27"/>
    </row>
    <row r="11" spans="1:15" ht="24" customHeight="1" x14ac:dyDescent="0.2">
      <c r="A11" s="155"/>
      <c r="B11" s="180" t="s">
        <v>33</v>
      </c>
      <c r="C11" s="180"/>
      <c r="D11" s="24" t="s">
        <v>34</v>
      </c>
      <c r="E11" s="18">
        <f t="shared" si="0"/>
        <v>30</v>
      </c>
      <c r="F11" s="24">
        <v>2</v>
      </c>
      <c r="G11" s="24">
        <v>0</v>
      </c>
      <c r="H11" s="24">
        <v>30</v>
      </c>
      <c r="I11" s="18">
        <v>0</v>
      </c>
      <c r="J11" s="25">
        <v>0</v>
      </c>
      <c r="K11" s="18" t="s">
        <v>17</v>
      </c>
      <c r="L11" s="24" t="s">
        <v>21</v>
      </c>
      <c r="N11" s="27"/>
      <c r="O11" s="27"/>
    </row>
    <row r="12" spans="1:15" s="30" customFormat="1" ht="24" customHeight="1" x14ac:dyDescent="0.2">
      <c r="A12" s="155"/>
      <c r="B12" s="179" t="s">
        <v>35</v>
      </c>
      <c r="C12" s="179"/>
      <c r="D12" s="19" t="s">
        <v>36</v>
      </c>
      <c r="E12" s="18">
        <f t="shared" si="0"/>
        <v>20</v>
      </c>
      <c r="F12" s="19">
        <v>2</v>
      </c>
      <c r="G12" s="19">
        <v>10</v>
      </c>
      <c r="H12" s="19">
        <v>0</v>
      </c>
      <c r="I12" s="18">
        <v>10</v>
      </c>
      <c r="J12" s="18">
        <v>0</v>
      </c>
      <c r="K12" s="18" t="s">
        <v>17</v>
      </c>
      <c r="L12" s="19" t="s">
        <v>18</v>
      </c>
      <c r="M12" s="28"/>
      <c r="N12" s="29"/>
      <c r="O12" s="29"/>
    </row>
    <row r="13" spans="1:15" s="32" customFormat="1" ht="24" customHeight="1" x14ac:dyDescent="0.2">
      <c r="A13" s="155"/>
      <c r="B13" s="180" t="s">
        <v>37</v>
      </c>
      <c r="C13" s="180"/>
      <c r="D13" s="24" t="s">
        <v>38</v>
      </c>
      <c r="E13" s="18">
        <f t="shared" si="0"/>
        <v>55</v>
      </c>
      <c r="F13" s="24">
        <v>5</v>
      </c>
      <c r="G13" s="18">
        <v>25</v>
      </c>
      <c r="H13" s="18">
        <v>30</v>
      </c>
      <c r="I13" s="24">
        <v>0</v>
      </c>
      <c r="J13" s="25">
        <v>0</v>
      </c>
      <c r="K13" s="18" t="s">
        <v>17</v>
      </c>
      <c r="L13" s="24" t="s">
        <v>18</v>
      </c>
      <c r="M13" s="31"/>
      <c r="N13" s="31"/>
      <c r="O13" s="31"/>
    </row>
    <row r="14" spans="1:15" s="34" customFormat="1" ht="24" customHeight="1" x14ac:dyDescent="0.2">
      <c r="A14" s="155"/>
      <c r="B14" s="180" t="s">
        <v>39</v>
      </c>
      <c r="C14" s="180"/>
      <c r="D14" s="24" t="s">
        <v>40</v>
      </c>
      <c r="E14" s="18">
        <f t="shared" si="0"/>
        <v>15</v>
      </c>
      <c r="F14" s="24">
        <v>1</v>
      </c>
      <c r="G14" s="25">
        <v>10</v>
      </c>
      <c r="H14" s="25">
        <v>0</v>
      </c>
      <c r="I14" s="24">
        <v>5</v>
      </c>
      <c r="J14" s="25">
        <v>0</v>
      </c>
      <c r="K14" s="25" t="s">
        <v>17</v>
      </c>
      <c r="L14" s="24" t="s">
        <v>21</v>
      </c>
      <c r="M14" s="33"/>
      <c r="N14" s="29"/>
      <c r="O14" s="29"/>
    </row>
    <row r="15" spans="1:15" s="32" customFormat="1" ht="24" customHeight="1" x14ac:dyDescent="0.2">
      <c r="A15" s="155"/>
      <c r="B15" s="179" t="s">
        <v>41</v>
      </c>
      <c r="C15" s="179"/>
      <c r="D15" s="24" t="s">
        <v>42</v>
      </c>
      <c r="E15" s="18">
        <f t="shared" si="0"/>
        <v>30</v>
      </c>
      <c r="F15" s="24">
        <v>3</v>
      </c>
      <c r="G15" s="18">
        <v>0</v>
      </c>
      <c r="H15" s="18">
        <v>30</v>
      </c>
      <c r="I15" s="24">
        <v>0</v>
      </c>
      <c r="J15" s="25">
        <v>0</v>
      </c>
      <c r="K15" s="18" t="s">
        <v>17</v>
      </c>
      <c r="L15" s="24" t="s">
        <v>18</v>
      </c>
      <c r="M15" s="33"/>
      <c r="N15" s="29"/>
      <c r="O15" s="29"/>
    </row>
    <row r="16" spans="1:15" s="30" customFormat="1" ht="24" customHeight="1" x14ac:dyDescent="0.2">
      <c r="A16" s="155"/>
      <c r="B16" s="179" t="s">
        <v>43</v>
      </c>
      <c r="C16" s="179"/>
      <c r="D16" s="19" t="s">
        <v>20</v>
      </c>
      <c r="E16" s="18">
        <v>20</v>
      </c>
      <c r="F16" s="19">
        <v>2</v>
      </c>
      <c r="G16" s="18">
        <v>0</v>
      </c>
      <c r="H16" s="18">
        <v>20</v>
      </c>
      <c r="I16" s="19">
        <v>0</v>
      </c>
      <c r="J16" s="18">
        <v>0</v>
      </c>
      <c r="K16" s="18" t="s">
        <v>17</v>
      </c>
      <c r="L16" s="19" t="s">
        <v>18</v>
      </c>
      <c r="M16" s="28"/>
      <c r="N16" s="29"/>
      <c r="O16" s="29"/>
    </row>
    <row r="17" spans="1:15" s="40" customFormat="1" ht="24" customHeight="1" x14ac:dyDescent="0.2">
      <c r="A17" s="155"/>
      <c r="B17" s="181" t="s">
        <v>44</v>
      </c>
      <c r="C17" s="181"/>
      <c r="D17" s="35" t="s">
        <v>45</v>
      </c>
      <c r="E17" s="18">
        <f>+G17+H17+I17+J17</f>
        <v>20</v>
      </c>
      <c r="F17" s="36">
        <v>0</v>
      </c>
      <c r="G17" s="37">
        <v>0</v>
      </c>
      <c r="H17" s="38">
        <v>20</v>
      </c>
      <c r="I17" s="36">
        <v>0</v>
      </c>
      <c r="J17" s="35">
        <v>0</v>
      </c>
      <c r="K17" s="36" t="s">
        <v>17</v>
      </c>
      <c r="L17" s="38" t="s">
        <v>21</v>
      </c>
      <c r="M17" s="39"/>
      <c r="N17" s="39"/>
      <c r="O17" s="39"/>
    </row>
    <row r="18" spans="1:15" s="40" customFormat="1" ht="24" customHeight="1" x14ac:dyDescent="0.2">
      <c r="A18" s="155"/>
      <c r="B18" s="41" t="s">
        <v>46</v>
      </c>
      <c r="C18" s="41"/>
      <c r="D18" s="37" t="s">
        <v>40</v>
      </c>
      <c r="E18" s="18">
        <f>+G18+H18+I18+J18</f>
        <v>4</v>
      </c>
      <c r="F18" s="42">
        <v>0</v>
      </c>
      <c r="G18" s="37">
        <v>4</v>
      </c>
      <c r="H18" s="37">
        <v>0</v>
      </c>
      <c r="I18" s="36">
        <v>0</v>
      </c>
      <c r="J18" s="35">
        <v>0</v>
      </c>
      <c r="K18" s="36" t="s">
        <v>17</v>
      </c>
      <c r="L18" s="37" t="s">
        <v>21</v>
      </c>
      <c r="M18" s="43"/>
      <c r="N18" s="44"/>
      <c r="O18" s="44"/>
    </row>
    <row r="19" spans="1:15" ht="24" customHeight="1" x14ac:dyDescent="0.2">
      <c r="A19" s="177" t="s">
        <v>47</v>
      </c>
      <c r="B19" s="177"/>
      <c r="C19" s="177"/>
      <c r="D19" s="177"/>
      <c r="E19" s="45">
        <f t="shared" ref="E19:J19" si="1">+E4+E5+E6+E7+E8+E9+E10+E11+E12+E13+E14+E15+E16+E17+E18</f>
        <v>339</v>
      </c>
      <c r="F19" s="45">
        <f t="shared" si="1"/>
        <v>28</v>
      </c>
      <c r="G19" s="45">
        <f t="shared" si="1"/>
        <v>124</v>
      </c>
      <c r="H19" s="45">
        <f t="shared" si="1"/>
        <v>145</v>
      </c>
      <c r="I19" s="45">
        <f t="shared" si="1"/>
        <v>70</v>
      </c>
      <c r="J19" s="45">
        <f t="shared" si="1"/>
        <v>0</v>
      </c>
      <c r="K19" s="46"/>
      <c r="L19" s="46"/>
      <c r="M19" s="47"/>
      <c r="N19" s="48">
        <f>(SUM(G19,I19)/E19)</f>
        <v>0.57227138643067843</v>
      </c>
      <c r="O19" s="49">
        <v>0.38541666666666702</v>
      </c>
    </row>
    <row r="20" spans="1:15" ht="51.95" customHeight="1" x14ac:dyDescent="0.2">
      <c r="A20" s="10" t="s">
        <v>1</v>
      </c>
      <c r="B20" s="149" t="s">
        <v>2</v>
      </c>
      <c r="C20" s="149"/>
      <c r="D20" s="10" t="s">
        <v>3</v>
      </c>
      <c r="E20" s="10" t="s">
        <v>4</v>
      </c>
      <c r="F20" s="10" t="s">
        <v>5</v>
      </c>
      <c r="G20" s="10" t="s">
        <v>6</v>
      </c>
      <c r="H20" s="10" t="s">
        <v>7</v>
      </c>
      <c r="I20" s="10" t="s">
        <v>8</v>
      </c>
      <c r="J20" s="10" t="s">
        <v>9</v>
      </c>
      <c r="K20" s="50" t="s">
        <v>10</v>
      </c>
      <c r="L20" s="50" t="s">
        <v>11</v>
      </c>
      <c r="N20" s="51" t="s">
        <v>12</v>
      </c>
      <c r="O20" s="51" t="s">
        <v>13</v>
      </c>
    </row>
    <row r="21" spans="1:15" ht="24" customHeight="1" x14ac:dyDescent="0.2">
      <c r="A21" s="52" t="s">
        <v>48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N21" s="16"/>
      <c r="O21" s="16"/>
    </row>
    <row r="22" spans="1:15" s="22" customFormat="1" ht="24.95" customHeight="1" x14ac:dyDescent="0.2">
      <c r="A22" s="155"/>
      <c r="B22" s="148" t="s">
        <v>49</v>
      </c>
      <c r="C22" s="148"/>
      <c r="D22" s="18" t="s">
        <v>23</v>
      </c>
      <c r="E22" s="53">
        <f t="shared" ref="E22:E29" si="2">+G22+H22+I22+J22</f>
        <v>25</v>
      </c>
      <c r="F22" s="53">
        <v>2</v>
      </c>
      <c r="G22" s="53">
        <v>15</v>
      </c>
      <c r="H22" s="53">
        <v>0</v>
      </c>
      <c r="I22" s="53">
        <v>10</v>
      </c>
      <c r="J22" s="53">
        <v>0</v>
      </c>
      <c r="K22" s="53" t="s">
        <v>17</v>
      </c>
      <c r="L22" s="53" t="s">
        <v>18</v>
      </c>
      <c r="M22" s="54"/>
      <c r="N22" s="55"/>
      <c r="O22" s="55"/>
    </row>
    <row r="23" spans="1:15" s="22" customFormat="1" ht="24.95" customHeight="1" x14ac:dyDescent="0.2">
      <c r="A23" s="155"/>
      <c r="B23" s="148" t="s">
        <v>50</v>
      </c>
      <c r="C23" s="148"/>
      <c r="D23" s="18" t="s">
        <v>28</v>
      </c>
      <c r="E23" s="53">
        <f t="shared" si="2"/>
        <v>25</v>
      </c>
      <c r="F23" s="53">
        <v>2</v>
      </c>
      <c r="G23" s="53">
        <v>15</v>
      </c>
      <c r="H23" s="53">
        <v>0</v>
      </c>
      <c r="I23" s="53">
        <v>10</v>
      </c>
      <c r="J23" s="53">
        <v>0</v>
      </c>
      <c r="K23" s="53" t="s">
        <v>17</v>
      </c>
      <c r="L23" s="53" t="s">
        <v>18</v>
      </c>
      <c r="M23" s="54"/>
      <c r="N23" s="55"/>
      <c r="O23" s="55"/>
    </row>
    <row r="24" spans="1:15" ht="24.95" customHeight="1" x14ac:dyDescent="0.2">
      <c r="A24" s="155"/>
      <c r="B24" s="143" t="s">
        <v>33</v>
      </c>
      <c r="C24" s="143"/>
      <c r="D24" s="25" t="s">
        <v>34</v>
      </c>
      <c r="E24" s="53">
        <f t="shared" si="2"/>
        <v>30</v>
      </c>
      <c r="F24" s="56">
        <v>3</v>
      </c>
      <c r="G24" s="56">
        <v>0</v>
      </c>
      <c r="H24" s="56">
        <v>30</v>
      </c>
      <c r="I24" s="56">
        <v>0</v>
      </c>
      <c r="J24" s="56">
        <v>0</v>
      </c>
      <c r="K24" s="53">
        <v>15</v>
      </c>
      <c r="L24" s="56" t="s">
        <v>21</v>
      </c>
    </row>
    <row r="25" spans="1:15" s="59" customFormat="1" ht="24.95" customHeight="1" x14ac:dyDescent="0.2">
      <c r="A25" s="155"/>
      <c r="B25" s="143" t="s">
        <v>51</v>
      </c>
      <c r="C25" s="143"/>
      <c r="D25" s="25" t="s">
        <v>38</v>
      </c>
      <c r="E25" s="53">
        <f t="shared" si="2"/>
        <v>45</v>
      </c>
      <c r="F25" s="56">
        <v>2</v>
      </c>
      <c r="G25" s="56">
        <v>25</v>
      </c>
      <c r="H25" s="56">
        <v>0</v>
      </c>
      <c r="I25" s="56">
        <v>20</v>
      </c>
      <c r="J25" s="25">
        <v>0</v>
      </c>
      <c r="K25" s="53" t="s">
        <v>17</v>
      </c>
      <c r="L25" s="56" t="s">
        <v>18</v>
      </c>
      <c r="M25" s="57"/>
      <c r="N25" s="58"/>
      <c r="O25" s="58"/>
    </row>
    <row r="26" spans="1:15" s="26" customFormat="1" ht="24.95" customHeight="1" x14ac:dyDescent="0.2">
      <c r="A26" s="155"/>
      <c r="B26" s="143" t="s">
        <v>52</v>
      </c>
      <c r="C26" s="143"/>
      <c r="D26" s="25" t="s">
        <v>38</v>
      </c>
      <c r="E26" s="53">
        <f t="shared" si="2"/>
        <v>25</v>
      </c>
      <c r="F26" s="56">
        <v>2</v>
      </c>
      <c r="G26" s="56">
        <v>15</v>
      </c>
      <c r="H26" s="56">
        <v>0</v>
      </c>
      <c r="I26" s="56">
        <v>10</v>
      </c>
      <c r="J26" s="25">
        <v>0</v>
      </c>
      <c r="K26" s="53" t="s">
        <v>17</v>
      </c>
      <c r="L26" s="56" t="s">
        <v>18</v>
      </c>
      <c r="M26" s="60"/>
      <c r="N26" s="61"/>
      <c r="O26" s="61"/>
    </row>
    <row r="27" spans="1:15" s="59" customFormat="1" ht="24.95" customHeight="1" x14ac:dyDescent="0.2">
      <c r="A27" s="155"/>
      <c r="B27" s="148" t="s">
        <v>37</v>
      </c>
      <c r="C27" s="148"/>
      <c r="D27" s="25" t="s">
        <v>38</v>
      </c>
      <c r="E27" s="53">
        <f t="shared" si="2"/>
        <v>30</v>
      </c>
      <c r="F27" s="56">
        <v>3</v>
      </c>
      <c r="G27" s="56">
        <v>0</v>
      </c>
      <c r="H27" s="56">
        <v>30</v>
      </c>
      <c r="I27" s="56">
        <v>0</v>
      </c>
      <c r="J27" s="25">
        <v>0</v>
      </c>
      <c r="K27" s="53" t="s">
        <v>17</v>
      </c>
      <c r="L27" s="56" t="s">
        <v>24</v>
      </c>
      <c r="M27" s="57"/>
      <c r="N27" s="58"/>
      <c r="O27" s="58"/>
    </row>
    <row r="28" spans="1:15" s="22" customFormat="1" ht="24.95" customHeight="1" x14ac:dyDescent="0.2">
      <c r="A28" s="155"/>
      <c r="B28" s="148" t="s">
        <v>53</v>
      </c>
      <c r="C28" s="148"/>
      <c r="D28" s="18" t="s">
        <v>54</v>
      </c>
      <c r="E28" s="53">
        <f t="shared" si="2"/>
        <v>25</v>
      </c>
      <c r="F28" s="53">
        <v>3</v>
      </c>
      <c r="G28" s="53">
        <v>15</v>
      </c>
      <c r="H28" s="53">
        <v>10</v>
      </c>
      <c r="I28" s="53">
        <v>0</v>
      </c>
      <c r="J28" s="18">
        <v>0</v>
      </c>
      <c r="K28" s="53" t="s">
        <v>17</v>
      </c>
      <c r="L28" s="53" t="s">
        <v>24</v>
      </c>
      <c r="M28" s="54"/>
      <c r="N28" s="55"/>
      <c r="O28" s="55"/>
    </row>
    <row r="29" spans="1:15" s="64" customFormat="1" ht="24.95" customHeight="1" x14ac:dyDescent="0.2">
      <c r="A29" s="155"/>
      <c r="B29" s="148" t="s">
        <v>55</v>
      </c>
      <c r="C29" s="148"/>
      <c r="D29" s="25" t="s">
        <v>38</v>
      </c>
      <c r="E29" s="53">
        <f t="shared" si="2"/>
        <v>40</v>
      </c>
      <c r="F29" s="56">
        <v>2</v>
      </c>
      <c r="G29" s="56">
        <v>10</v>
      </c>
      <c r="H29" s="56">
        <v>0</v>
      </c>
      <c r="I29" s="56">
        <v>30</v>
      </c>
      <c r="J29" s="25">
        <v>0</v>
      </c>
      <c r="K29" s="53" t="s">
        <v>17</v>
      </c>
      <c r="L29" s="56" t="s">
        <v>24</v>
      </c>
      <c r="M29" s="62"/>
      <c r="N29" s="63"/>
      <c r="O29" s="63"/>
    </row>
    <row r="30" spans="1:15" s="64" customFormat="1" ht="24.95" customHeight="1" x14ac:dyDescent="0.2">
      <c r="A30" s="155"/>
      <c r="B30" s="17" t="s">
        <v>56</v>
      </c>
      <c r="C30" s="17"/>
      <c r="D30" s="25" t="s">
        <v>38</v>
      </c>
      <c r="E30" s="53">
        <v>80</v>
      </c>
      <c r="F30" s="56">
        <v>4</v>
      </c>
      <c r="G30" s="56">
        <v>0</v>
      </c>
      <c r="H30" s="56">
        <v>0</v>
      </c>
      <c r="I30" s="56">
        <v>0</v>
      </c>
      <c r="J30" s="25">
        <v>80</v>
      </c>
      <c r="K30" s="53" t="s">
        <v>17</v>
      </c>
      <c r="L30" s="56" t="s">
        <v>21</v>
      </c>
      <c r="M30" s="62"/>
      <c r="N30" s="63"/>
      <c r="O30" s="63"/>
    </row>
    <row r="31" spans="1:15" ht="24.95" customHeight="1" x14ac:dyDescent="0.2">
      <c r="A31" s="155"/>
      <c r="B31" s="148" t="s">
        <v>57</v>
      </c>
      <c r="C31" s="148"/>
      <c r="D31" s="25" t="s">
        <v>58</v>
      </c>
      <c r="E31" s="53">
        <f>+G31+H31+I31+J31</f>
        <v>75</v>
      </c>
      <c r="F31" s="56">
        <v>4</v>
      </c>
      <c r="G31" s="56">
        <v>15</v>
      </c>
      <c r="H31" s="56">
        <v>0</v>
      </c>
      <c r="I31" s="56">
        <v>60</v>
      </c>
      <c r="J31" s="25">
        <v>0</v>
      </c>
      <c r="K31" s="53" t="s">
        <v>17</v>
      </c>
      <c r="L31" s="65" t="s">
        <v>18</v>
      </c>
    </row>
    <row r="32" spans="1:15" ht="24.95" customHeight="1" x14ac:dyDescent="0.2">
      <c r="A32" s="155"/>
      <c r="B32" s="178" t="s">
        <v>59</v>
      </c>
      <c r="C32" s="178"/>
      <c r="D32" s="66" t="s">
        <v>23</v>
      </c>
      <c r="E32" s="175">
        <f>+G32+H32+I32+J32</f>
        <v>30</v>
      </c>
      <c r="F32" s="169">
        <v>5</v>
      </c>
      <c r="G32" s="168">
        <v>20</v>
      </c>
      <c r="H32" s="67">
        <v>0</v>
      </c>
      <c r="I32" s="168">
        <v>10</v>
      </c>
      <c r="J32" s="67">
        <v>0</v>
      </c>
      <c r="K32" s="68" t="s">
        <v>17</v>
      </c>
      <c r="L32" s="56" t="s">
        <v>21</v>
      </c>
      <c r="M32" s="176"/>
      <c r="N32" s="176"/>
      <c r="O32" s="176"/>
    </row>
    <row r="33" spans="1:1024" ht="24.95" customHeight="1" x14ac:dyDescent="0.2">
      <c r="A33" s="155"/>
      <c r="B33" s="143" t="s">
        <v>60</v>
      </c>
      <c r="C33" s="143"/>
      <c r="D33" s="69" t="s">
        <v>30</v>
      </c>
      <c r="E33" s="175"/>
      <c r="F33" s="169"/>
      <c r="G33" s="168"/>
      <c r="H33" s="56">
        <v>0</v>
      </c>
      <c r="I33" s="168"/>
      <c r="J33" s="56">
        <v>0</v>
      </c>
      <c r="K33" s="70" t="s">
        <v>17</v>
      </c>
      <c r="L33" s="56" t="s">
        <v>21</v>
      </c>
      <c r="M33" s="176"/>
      <c r="N33" s="176"/>
      <c r="O33" s="176"/>
    </row>
    <row r="34" spans="1:1024" ht="24.95" customHeight="1" x14ac:dyDescent="0.2">
      <c r="A34" s="155"/>
      <c r="B34" s="143" t="s">
        <v>44</v>
      </c>
      <c r="C34" s="143"/>
      <c r="D34" s="18" t="s">
        <v>45</v>
      </c>
      <c r="E34" s="53">
        <f>+G34+H34+I34+J34</f>
        <v>20</v>
      </c>
      <c r="F34" s="56">
        <v>0</v>
      </c>
      <c r="G34" s="56">
        <v>0</v>
      </c>
      <c r="H34" s="56">
        <v>20</v>
      </c>
      <c r="I34" s="56">
        <v>0</v>
      </c>
      <c r="J34" s="25">
        <v>0</v>
      </c>
      <c r="K34" s="53" t="s">
        <v>17</v>
      </c>
      <c r="L34" s="56" t="s">
        <v>21</v>
      </c>
    </row>
    <row r="35" spans="1:1024" ht="24" customHeight="1" x14ac:dyDescent="0.2">
      <c r="A35" s="140" t="s">
        <v>61</v>
      </c>
      <c r="B35" s="140"/>
      <c r="C35" s="140"/>
      <c r="D35" s="140"/>
      <c r="E35" s="71">
        <v>450</v>
      </c>
      <c r="F35" s="71">
        <v>32</v>
      </c>
      <c r="G35" s="71">
        <f>+G22+G23+G24+G25+G26+G27+G28+G29+G31+G32+G34</f>
        <v>130</v>
      </c>
      <c r="H35" s="71">
        <f>+H22+H23+H24+H25+H26+H27+H28+H29+H31+H32+H34</f>
        <v>90</v>
      </c>
      <c r="I35" s="71">
        <f>+I22+I23+I24+I25+I26+I27+I28+I29+I31+I32+I34</f>
        <v>150</v>
      </c>
      <c r="J35" s="71">
        <v>80</v>
      </c>
      <c r="K35" s="72"/>
      <c r="L35" s="72"/>
      <c r="M35" s="47"/>
      <c r="N35" s="48">
        <f>(SUM(G35,I35)/E35)</f>
        <v>0.62222222222222223</v>
      </c>
      <c r="O35" s="49">
        <v>0.38541666666666702</v>
      </c>
    </row>
    <row r="36" spans="1:1024" ht="51.95" customHeight="1" x14ac:dyDescent="0.2">
      <c r="A36" s="9" t="s">
        <v>1</v>
      </c>
      <c r="B36" s="149" t="s">
        <v>2</v>
      </c>
      <c r="C36" s="149"/>
      <c r="D36" s="9" t="s">
        <v>3</v>
      </c>
      <c r="E36" s="9" t="s">
        <v>4</v>
      </c>
      <c r="F36" s="9" t="s">
        <v>5</v>
      </c>
      <c r="G36" s="9" t="s">
        <v>6</v>
      </c>
      <c r="H36" s="9" t="s">
        <v>7</v>
      </c>
      <c r="I36" s="9" t="s">
        <v>8</v>
      </c>
      <c r="J36" s="9" t="s">
        <v>9</v>
      </c>
      <c r="K36" s="11" t="s">
        <v>10</v>
      </c>
      <c r="L36" s="11" t="s">
        <v>11</v>
      </c>
      <c r="N36" s="51" t="s">
        <v>12</v>
      </c>
      <c r="O36" s="51" t="s">
        <v>13</v>
      </c>
    </row>
    <row r="37" spans="1:1024" ht="24" customHeight="1" x14ac:dyDescent="0.2">
      <c r="A37" s="13" t="s">
        <v>62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N37" s="16"/>
      <c r="O37" s="16"/>
    </row>
    <row r="38" spans="1:1024" ht="24.95" customHeight="1" x14ac:dyDescent="0.2">
      <c r="A38"/>
      <c r="B38" s="143" t="s">
        <v>33</v>
      </c>
      <c r="C38" s="143"/>
      <c r="D38" s="25" t="s">
        <v>34</v>
      </c>
      <c r="E38" s="56">
        <f>+G38+H38+I38+J38</f>
        <v>30</v>
      </c>
      <c r="F38" s="56">
        <v>1</v>
      </c>
      <c r="G38" s="56">
        <v>0</v>
      </c>
      <c r="H38" s="56">
        <v>30</v>
      </c>
      <c r="I38" s="56">
        <v>0</v>
      </c>
      <c r="J38" s="56">
        <v>0</v>
      </c>
      <c r="K38" s="53">
        <v>15</v>
      </c>
      <c r="L38" s="56" t="s">
        <v>21</v>
      </c>
      <c r="M38" s="170"/>
      <c r="N38" s="170"/>
      <c r="O38" s="170"/>
      <c r="AME38" s="73"/>
      <c r="AMF38" s="73"/>
      <c r="AMG38" s="73"/>
      <c r="AMH38" s="73"/>
      <c r="AMI38" s="73"/>
      <c r="AMJ38" s="73"/>
    </row>
    <row r="39" spans="1:1024" s="74" customFormat="1" ht="24.95" customHeight="1" x14ac:dyDescent="0.2">
      <c r="A39" s="171" t="s">
        <v>63</v>
      </c>
      <c r="B39" s="148" t="s">
        <v>64</v>
      </c>
      <c r="C39" s="148"/>
      <c r="D39" s="18" t="s">
        <v>65</v>
      </c>
      <c r="E39" s="56">
        <f>+G39+H39+I39+J39</f>
        <v>20</v>
      </c>
      <c r="F39" s="53">
        <v>1</v>
      </c>
      <c r="G39" s="53">
        <v>10</v>
      </c>
      <c r="H39" s="53">
        <v>0</v>
      </c>
      <c r="I39" s="53">
        <v>10</v>
      </c>
      <c r="J39" s="18">
        <v>0</v>
      </c>
      <c r="K39" s="53" t="s">
        <v>17</v>
      </c>
      <c r="L39" s="53" t="s">
        <v>21</v>
      </c>
      <c r="M39" s="172"/>
      <c r="N39" s="172"/>
      <c r="O39" s="172"/>
    </row>
    <row r="40" spans="1:1024" ht="24.95" customHeight="1" x14ac:dyDescent="0.2">
      <c r="A40" s="171"/>
      <c r="B40" s="159" t="s">
        <v>66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AME40" s="73"/>
      <c r="AMF40" s="73"/>
      <c r="AMG40" s="73"/>
      <c r="AMH40" s="73"/>
      <c r="AMI40" s="73"/>
      <c r="AMJ40" s="73"/>
    </row>
    <row r="41" spans="1:1024" s="1" customFormat="1" ht="24.95" customHeight="1" x14ac:dyDescent="0.2">
      <c r="A41" s="171"/>
      <c r="B41" s="148" t="s">
        <v>67</v>
      </c>
      <c r="C41" s="148"/>
      <c r="D41" s="25" t="s">
        <v>38</v>
      </c>
      <c r="E41" s="56">
        <f>+G41+H41+I41+J41</f>
        <v>30</v>
      </c>
      <c r="F41" s="56">
        <v>1</v>
      </c>
      <c r="G41" s="56">
        <v>10</v>
      </c>
      <c r="H41" s="56">
        <v>20</v>
      </c>
      <c r="I41" s="56">
        <v>0</v>
      </c>
      <c r="J41" s="56">
        <v>0</v>
      </c>
      <c r="K41" s="53" t="s">
        <v>17</v>
      </c>
      <c r="L41" s="56" t="s">
        <v>21</v>
      </c>
      <c r="M41" s="2"/>
      <c r="N41" s="3"/>
      <c r="O41" s="3"/>
    </row>
    <row r="42" spans="1:1024" s="1" customFormat="1" ht="24.95" customHeight="1" x14ac:dyDescent="0.2">
      <c r="A42" s="171"/>
      <c r="B42" s="148" t="s">
        <v>68</v>
      </c>
      <c r="C42" s="148"/>
      <c r="D42" s="25" t="s">
        <v>38</v>
      </c>
      <c r="E42" s="56">
        <f>+G42+H42+I42+J42</f>
        <v>30</v>
      </c>
      <c r="F42" s="56">
        <v>1</v>
      </c>
      <c r="G42" s="56">
        <v>0</v>
      </c>
      <c r="H42" s="56">
        <v>30</v>
      </c>
      <c r="I42" s="56">
        <v>0</v>
      </c>
      <c r="J42" s="56">
        <v>0</v>
      </c>
      <c r="K42" s="53" t="s">
        <v>17</v>
      </c>
      <c r="L42" s="56" t="s">
        <v>21</v>
      </c>
      <c r="M42" s="2"/>
      <c r="N42" s="3"/>
      <c r="O42" s="3"/>
    </row>
    <row r="43" spans="1:1024" s="1" customFormat="1" ht="24.95" customHeight="1" x14ac:dyDescent="0.2">
      <c r="A43" s="171"/>
      <c r="B43" s="143" t="s">
        <v>69</v>
      </c>
      <c r="C43" s="143"/>
      <c r="D43" s="25" t="s">
        <v>38</v>
      </c>
      <c r="E43" s="56">
        <f>+G43+H43+I43+J43</f>
        <v>35</v>
      </c>
      <c r="F43" s="56">
        <v>2</v>
      </c>
      <c r="G43" s="56">
        <v>20</v>
      </c>
      <c r="H43" s="56">
        <v>15</v>
      </c>
      <c r="I43" s="56">
        <v>0</v>
      </c>
      <c r="J43" s="56">
        <v>0</v>
      </c>
      <c r="K43" s="53" t="s">
        <v>17</v>
      </c>
      <c r="L43" s="56" t="s">
        <v>21</v>
      </c>
      <c r="M43" s="2"/>
      <c r="N43" s="3"/>
      <c r="O43" s="3"/>
    </row>
    <row r="44" spans="1:1024" s="1" customFormat="1" ht="24.95" customHeight="1" x14ac:dyDescent="0.2">
      <c r="A44" s="171"/>
      <c r="B44" s="143" t="s">
        <v>70</v>
      </c>
      <c r="C44" s="143"/>
      <c r="D44" s="25" t="s">
        <v>38</v>
      </c>
      <c r="E44" s="56">
        <v>220</v>
      </c>
      <c r="F44" s="56">
        <v>10</v>
      </c>
      <c r="G44" s="56">
        <v>0</v>
      </c>
      <c r="H44" s="56">
        <v>0</v>
      </c>
      <c r="I44" s="56">
        <v>0</v>
      </c>
      <c r="J44" s="56">
        <v>220</v>
      </c>
      <c r="K44" s="53" t="s">
        <v>17</v>
      </c>
      <c r="L44" s="56" t="s">
        <v>21</v>
      </c>
      <c r="M44" s="173"/>
      <c r="N44" s="173"/>
      <c r="O44" s="173"/>
    </row>
    <row r="45" spans="1:1024" ht="24.95" customHeight="1" x14ac:dyDescent="0.2">
      <c r="A45" s="171"/>
      <c r="B45" s="143" t="s">
        <v>71</v>
      </c>
      <c r="C45" s="143"/>
      <c r="D45" s="18" t="s">
        <v>38</v>
      </c>
      <c r="E45" s="56">
        <f>+G45+H45+I45+J45</f>
        <v>30</v>
      </c>
      <c r="F45" s="56">
        <v>1</v>
      </c>
      <c r="G45" s="56">
        <v>0</v>
      </c>
      <c r="H45" s="56">
        <v>30</v>
      </c>
      <c r="I45" s="56">
        <v>0</v>
      </c>
      <c r="J45" s="56">
        <v>0</v>
      </c>
      <c r="K45" s="53" t="s">
        <v>17</v>
      </c>
      <c r="L45" s="56" t="s">
        <v>21</v>
      </c>
      <c r="AME45" s="73"/>
      <c r="AMF45" s="73"/>
      <c r="AMG45" s="73"/>
      <c r="AMH45" s="73"/>
      <c r="AMI45" s="73"/>
      <c r="AMJ45" s="73"/>
    </row>
    <row r="46" spans="1:1024" s="1" customFormat="1" ht="24.95" customHeight="1" x14ac:dyDescent="0.2">
      <c r="A46" s="171"/>
      <c r="B46" s="174" t="s">
        <v>72</v>
      </c>
      <c r="C46" s="174"/>
      <c r="D46" s="174"/>
      <c r="E46" s="75">
        <f>+E38+E39+E41+E42+E43+E44+E45</f>
        <v>395</v>
      </c>
      <c r="F46" s="76">
        <f>+F39+F41+F42+F43+F44+F45+F38</f>
        <v>17</v>
      </c>
      <c r="G46" s="76">
        <f>+G39+G41+G42+G43+G44+G45+G38</f>
        <v>40</v>
      </c>
      <c r="H46" s="76">
        <f>+H39+H41+H42+H43+H44+H45+H38</f>
        <v>125</v>
      </c>
      <c r="I46" s="76">
        <f>+I39+I41+I42+I43+I44+I45+I38</f>
        <v>10</v>
      </c>
      <c r="J46" s="76">
        <f>+J39+J41+J42+J43+J44+J45+J38</f>
        <v>220</v>
      </c>
      <c r="K46" s="76" t="s">
        <v>17</v>
      </c>
      <c r="L46" s="76" t="s">
        <v>24</v>
      </c>
      <c r="M46" s="2"/>
      <c r="N46" s="3"/>
      <c r="O46" s="3"/>
    </row>
    <row r="47" spans="1:1024" s="77" customFormat="1" ht="24.95" customHeight="1" x14ac:dyDescent="0.2">
      <c r="A47" s="155"/>
      <c r="B47" s="164" t="s">
        <v>73</v>
      </c>
      <c r="C47" s="164"/>
      <c r="D47" s="66" t="s">
        <v>26</v>
      </c>
      <c r="E47" s="144">
        <f>+G47+H47+I47+J47</f>
        <v>25</v>
      </c>
      <c r="F47" s="169">
        <v>2</v>
      </c>
      <c r="G47" s="168">
        <v>15</v>
      </c>
      <c r="H47" s="168">
        <v>0</v>
      </c>
      <c r="I47" s="168">
        <v>10</v>
      </c>
      <c r="J47" s="168">
        <v>0</v>
      </c>
      <c r="K47" s="168" t="s">
        <v>17</v>
      </c>
      <c r="L47" s="67" t="s">
        <v>21</v>
      </c>
      <c r="M47" s="147"/>
      <c r="N47" s="147"/>
      <c r="O47" s="14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1024" s="77" customFormat="1" ht="24.95" customHeight="1" x14ac:dyDescent="0.2">
      <c r="A48" s="155"/>
      <c r="B48" s="163" t="s">
        <v>74</v>
      </c>
      <c r="C48" s="163"/>
      <c r="D48" s="69" t="s">
        <v>38</v>
      </c>
      <c r="E48" s="144"/>
      <c r="F48" s="169"/>
      <c r="G48" s="168"/>
      <c r="H48" s="168"/>
      <c r="I48" s="168"/>
      <c r="J48" s="168"/>
      <c r="K48" s="168"/>
      <c r="L48" s="56" t="s">
        <v>21</v>
      </c>
      <c r="M48" s="147"/>
      <c r="N48" s="147"/>
      <c r="O48" s="14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 s="77" customFormat="1" ht="24.95" customHeight="1" x14ac:dyDescent="0.2">
      <c r="A49" s="155"/>
      <c r="B49" s="163" t="s">
        <v>75</v>
      </c>
      <c r="C49" s="163"/>
      <c r="D49" s="25" t="s">
        <v>38</v>
      </c>
      <c r="E49" s="168">
        <v>25</v>
      </c>
      <c r="F49" s="144">
        <v>4</v>
      </c>
      <c r="G49" s="144">
        <v>10</v>
      </c>
      <c r="H49" s="144">
        <v>15</v>
      </c>
      <c r="I49" s="144">
        <v>0</v>
      </c>
      <c r="J49" s="144">
        <v>0</v>
      </c>
      <c r="K49" s="144" t="s">
        <v>76</v>
      </c>
      <c r="L49" s="56" t="s">
        <v>21</v>
      </c>
      <c r="M49" s="147"/>
      <c r="N49" s="147"/>
      <c r="O49" s="147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 s="77" customFormat="1" ht="24.95" customHeight="1" x14ac:dyDescent="0.2">
      <c r="A50" s="155"/>
      <c r="B50" s="163" t="s">
        <v>77</v>
      </c>
      <c r="C50" s="163"/>
      <c r="D50" s="25" t="s">
        <v>54</v>
      </c>
      <c r="E50" s="168"/>
      <c r="F50" s="168"/>
      <c r="G50" s="168"/>
      <c r="H50" s="168"/>
      <c r="I50" s="168"/>
      <c r="J50" s="168"/>
      <c r="K50" s="168"/>
      <c r="L50" s="56" t="s">
        <v>21</v>
      </c>
      <c r="M50" s="147"/>
      <c r="N50" s="147"/>
      <c r="O50" s="14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 spans="1:69" s="77" customFormat="1" ht="24.95" customHeight="1" x14ac:dyDescent="0.2">
      <c r="A51" s="155"/>
      <c r="B51" s="163" t="s">
        <v>78</v>
      </c>
      <c r="C51" s="163"/>
      <c r="D51" s="25" t="s">
        <v>38</v>
      </c>
      <c r="E51" s="144">
        <v>25</v>
      </c>
      <c r="F51" s="144">
        <v>2</v>
      </c>
      <c r="G51" s="144">
        <v>15</v>
      </c>
      <c r="H51" s="144">
        <v>0</v>
      </c>
      <c r="I51" s="144">
        <v>10</v>
      </c>
      <c r="J51" s="144">
        <v>0</v>
      </c>
      <c r="K51" s="144" t="s">
        <v>17</v>
      </c>
      <c r="L51" s="56" t="s">
        <v>21</v>
      </c>
      <c r="M51" s="147"/>
      <c r="N51" s="147"/>
      <c r="O51" s="14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 s="77" customFormat="1" ht="24.95" customHeight="1" x14ac:dyDescent="0.2">
      <c r="A52" s="155"/>
      <c r="B52" s="163" t="s">
        <v>79</v>
      </c>
      <c r="C52" s="163"/>
      <c r="D52" s="25" t="s">
        <v>38</v>
      </c>
      <c r="E52" s="144"/>
      <c r="F52" s="144"/>
      <c r="G52" s="144"/>
      <c r="H52" s="144"/>
      <c r="I52" s="144"/>
      <c r="J52" s="144"/>
      <c r="K52" s="144"/>
      <c r="L52" s="56" t="s">
        <v>21</v>
      </c>
      <c r="M52" s="147"/>
      <c r="N52" s="147"/>
      <c r="O52" s="14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 s="77" customFormat="1" ht="24.95" customHeight="1" x14ac:dyDescent="0.2">
      <c r="A53" s="155"/>
      <c r="B53" s="163" t="s">
        <v>80</v>
      </c>
      <c r="C53" s="163"/>
      <c r="D53" s="25" t="s">
        <v>81</v>
      </c>
      <c r="E53" s="144">
        <v>25</v>
      </c>
      <c r="F53" s="144">
        <v>2</v>
      </c>
      <c r="G53" s="144">
        <v>10</v>
      </c>
      <c r="H53" s="144">
        <v>15</v>
      </c>
      <c r="I53" s="144">
        <v>0</v>
      </c>
      <c r="J53" s="144">
        <v>0</v>
      </c>
      <c r="K53" s="144" t="s">
        <v>17</v>
      </c>
      <c r="L53" s="56" t="s">
        <v>21</v>
      </c>
      <c r="M53" s="147"/>
      <c r="N53" s="147"/>
      <c r="O53" s="14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 s="77" customFormat="1" ht="24.95" customHeight="1" x14ac:dyDescent="0.2">
      <c r="A54" s="155"/>
      <c r="B54" s="163" t="s">
        <v>82</v>
      </c>
      <c r="C54" s="163"/>
      <c r="D54" s="25" t="s">
        <v>38</v>
      </c>
      <c r="E54" s="144"/>
      <c r="F54" s="144"/>
      <c r="G54" s="144"/>
      <c r="H54" s="144"/>
      <c r="I54" s="144"/>
      <c r="J54" s="144"/>
      <c r="K54" s="144"/>
      <c r="L54" s="56" t="s">
        <v>21</v>
      </c>
      <c r="M54" s="147"/>
      <c r="N54" s="147"/>
      <c r="O54" s="14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 s="77" customFormat="1" ht="24.95" customHeight="1" x14ac:dyDescent="0.2">
      <c r="A55" s="155"/>
      <c r="B55" s="163" t="s">
        <v>83</v>
      </c>
      <c r="C55" s="163"/>
      <c r="D55" s="25" t="s">
        <v>58</v>
      </c>
      <c r="E55" s="144">
        <v>30</v>
      </c>
      <c r="F55" s="144">
        <v>2</v>
      </c>
      <c r="G55" s="144">
        <v>0</v>
      </c>
      <c r="H55" s="144">
        <v>0</v>
      </c>
      <c r="I55" s="144">
        <v>30</v>
      </c>
      <c r="J55" s="144">
        <v>0</v>
      </c>
      <c r="K55" s="144" t="s">
        <v>76</v>
      </c>
      <c r="L55" s="56" t="s">
        <v>21</v>
      </c>
      <c r="M55" s="147"/>
      <c r="N55" s="147"/>
      <c r="O55" s="14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 s="77" customFormat="1" ht="24.95" customHeight="1" x14ac:dyDescent="0.2">
      <c r="A56" s="155"/>
      <c r="B56" s="163" t="s">
        <v>84</v>
      </c>
      <c r="C56" s="163"/>
      <c r="D56" s="25" t="s">
        <v>54</v>
      </c>
      <c r="E56" s="144"/>
      <c r="F56" s="144"/>
      <c r="G56" s="144"/>
      <c r="H56" s="144"/>
      <c r="I56" s="144"/>
      <c r="J56" s="144"/>
      <c r="K56" s="144"/>
      <c r="L56" s="56" t="s">
        <v>21</v>
      </c>
      <c r="M56" s="147"/>
      <c r="N56" s="147"/>
      <c r="O56" s="14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24.95" customHeight="1" x14ac:dyDescent="0.2">
      <c r="A57" s="155"/>
      <c r="B57" s="164" t="s">
        <v>44</v>
      </c>
      <c r="C57" s="164"/>
      <c r="D57" s="78" t="s">
        <v>45</v>
      </c>
      <c r="E57" s="67">
        <v>20</v>
      </c>
      <c r="F57" s="67">
        <v>0</v>
      </c>
      <c r="G57" s="67">
        <v>0</v>
      </c>
      <c r="H57" s="67">
        <v>20</v>
      </c>
      <c r="I57" s="67">
        <v>0</v>
      </c>
      <c r="J57" s="67">
        <v>0</v>
      </c>
      <c r="K57" s="79" t="s">
        <v>17</v>
      </c>
      <c r="L57" s="67" t="s">
        <v>21</v>
      </c>
    </row>
    <row r="58" spans="1:69" ht="24" customHeight="1" x14ac:dyDescent="0.2">
      <c r="A58" s="165" t="s">
        <v>85</v>
      </c>
      <c r="B58" s="165"/>
      <c r="C58" s="165"/>
      <c r="D58" s="165"/>
      <c r="E58" s="71">
        <f t="shared" ref="E58:J58" si="3">+E38+E39+E41+E42+E43+E44+E45+E47+E49+E51+E53+E55+E57</f>
        <v>545</v>
      </c>
      <c r="F58" s="71">
        <f t="shared" si="3"/>
        <v>29</v>
      </c>
      <c r="G58" s="71">
        <f t="shared" si="3"/>
        <v>90</v>
      </c>
      <c r="H58" s="71">
        <f t="shared" si="3"/>
        <v>175</v>
      </c>
      <c r="I58" s="71">
        <f t="shared" si="3"/>
        <v>60</v>
      </c>
      <c r="J58" s="71">
        <f t="shared" si="3"/>
        <v>220</v>
      </c>
      <c r="K58" s="72"/>
      <c r="L58" s="72"/>
      <c r="M58" s="47"/>
      <c r="N58" s="48">
        <f>(SUM(G58,I58)/E58)</f>
        <v>0.27522935779816515</v>
      </c>
      <c r="O58" s="49">
        <v>0.38541666666666702</v>
      </c>
    </row>
    <row r="59" spans="1:69" ht="51.95" customHeight="1" x14ac:dyDescent="0.2">
      <c r="A59" s="9" t="s">
        <v>1</v>
      </c>
      <c r="B59" s="149" t="s">
        <v>2</v>
      </c>
      <c r="C59" s="149"/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11" t="s">
        <v>10</v>
      </c>
      <c r="L59" s="11" t="s">
        <v>11</v>
      </c>
      <c r="N59" s="12" t="s">
        <v>12</v>
      </c>
      <c r="O59" s="12" t="s">
        <v>13</v>
      </c>
    </row>
    <row r="60" spans="1:69" ht="24" customHeight="1" x14ac:dyDescent="0.2">
      <c r="A60" s="80" t="s">
        <v>86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2"/>
      <c r="N60" s="83"/>
      <c r="O60" s="83"/>
    </row>
    <row r="61" spans="1:69" ht="24.95" customHeight="1" x14ac:dyDescent="0.2">
      <c r="A61"/>
      <c r="B61" s="143" t="s">
        <v>33</v>
      </c>
      <c r="C61" s="143"/>
      <c r="D61" s="25" t="s">
        <v>34</v>
      </c>
      <c r="E61" s="56">
        <f>+G61+H61+I61+J61</f>
        <v>30</v>
      </c>
      <c r="F61" s="56">
        <v>1</v>
      </c>
      <c r="G61" s="56">
        <v>0</v>
      </c>
      <c r="H61" s="56">
        <v>30</v>
      </c>
      <c r="I61" s="56">
        <v>0</v>
      </c>
      <c r="J61" s="56">
        <v>0</v>
      </c>
      <c r="K61" s="53">
        <v>15</v>
      </c>
      <c r="L61" s="56" t="s">
        <v>24</v>
      </c>
    </row>
    <row r="62" spans="1:69" s="22" customFormat="1" ht="24.95" customHeight="1" x14ac:dyDescent="0.2">
      <c r="A62" s="166" t="s">
        <v>87</v>
      </c>
      <c r="B62" s="148" t="s">
        <v>88</v>
      </c>
      <c r="C62" s="148"/>
      <c r="D62" s="18" t="s">
        <v>89</v>
      </c>
      <c r="E62" s="56">
        <f>+G62+H62+I62+J62</f>
        <v>20</v>
      </c>
      <c r="F62" s="53">
        <v>1</v>
      </c>
      <c r="G62" s="53">
        <v>10</v>
      </c>
      <c r="H62" s="53">
        <v>0</v>
      </c>
      <c r="I62" s="53">
        <v>10</v>
      </c>
      <c r="J62" s="53">
        <v>0</v>
      </c>
      <c r="K62" s="53" t="s">
        <v>17</v>
      </c>
      <c r="L62" s="53" t="s">
        <v>21</v>
      </c>
      <c r="M62" s="54"/>
      <c r="N62" s="55"/>
      <c r="O62" s="55"/>
    </row>
    <row r="63" spans="1:69" s="22" customFormat="1" ht="24.95" customHeight="1" x14ac:dyDescent="0.2">
      <c r="A63" s="166"/>
      <c r="B63" s="148" t="s">
        <v>90</v>
      </c>
      <c r="C63" s="148"/>
      <c r="D63" s="18" t="s">
        <v>91</v>
      </c>
      <c r="E63" s="56">
        <f>+G63+H63+I63+J63</f>
        <v>20</v>
      </c>
      <c r="F63" s="53">
        <v>1</v>
      </c>
      <c r="G63" s="53">
        <v>10</v>
      </c>
      <c r="H63" s="53">
        <v>0</v>
      </c>
      <c r="I63" s="53">
        <v>10</v>
      </c>
      <c r="J63" s="18">
        <v>0</v>
      </c>
      <c r="K63" s="53" t="s">
        <v>17</v>
      </c>
      <c r="L63" s="53" t="s">
        <v>21</v>
      </c>
      <c r="M63" s="54"/>
      <c r="N63" s="55"/>
      <c r="O63" s="55"/>
    </row>
    <row r="64" spans="1:69" ht="24.95" customHeight="1" x14ac:dyDescent="0.2">
      <c r="A64" s="166"/>
      <c r="B64" s="159" t="s">
        <v>92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</row>
    <row r="65" spans="1:1024" s="26" customFormat="1" ht="24.95" customHeight="1" x14ac:dyDescent="0.2">
      <c r="A65" s="166"/>
      <c r="B65" s="148" t="s">
        <v>93</v>
      </c>
      <c r="C65" s="148"/>
      <c r="D65" s="25" t="s">
        <v>38</v>
      </c>
      <c r="E65" s="56">
        <f t="shared" ref="E65:E70" si="4">+G65+H65+I65+J65</f>
        <v>30</v>
      </c>
      <c r="F65" s="56">
        <v>1</v>
      </c>
      <c r="G65" s="56">
        <v>10</v>
      </c>
      <c r="H65" s="56">
        <v>20</v>
      </c>
      <c r="I65" s="56">
        <v>0</v>
      </c>
      <c r="J65" s="56">
        <v>0</v>
      </c>
      <c r="K65" s="53" t="s">
        <v>17</v>
      </c>
      <c r="L65" s="56" t="s">
        <v>21</v>
      </c>
      <c r="M65" s="60"/>
      <c r="N65" s="61"/>
      <c r="O65" s="61"/>
    </row>
    <row r="66" spans="1:1024" s="26" customFormat="1" ht="24.95" customHeight="1" x14ac:dyDescent="0.2">
      <c r="A66" s="166"/>
      <c r="B66" s="148" t="s">
        <v>94</v>
      </c>
      <c r="C66" s="148"/>
      <c r="D66" s="25" t="s">
        <v>38</v>
      </c>
      <c r="E66" s="56">
        <f t="shared" si="4"/>
        <v>30</v>
      </c>
      <c r="F66" s="56">
        <v>1</v>
      </c>
      <c r="G66" s="56">
        <v>0</v>
      </c>
      <c r="H66" s="56">
        <v>30</v>
      </c>
      <c r="I66" s="56">
        <v>0</v>
      </c>
      <c r="J66" s="56">
        <v>0</v>
      </c>
      <c r="K66" s="53" t="s">
        <v>17</v>
      </c>
      <c r="L66" s="56" t="s">
        <v>21</v>
      </c>
      <c r="M66" s="60"/>
      <c r="N66" s="61"/>
      <c r="O66" s="61"/>
    </row>
    <row r="67" spans="1:1024" ht="24.95" customHeight="1" x14ac:dyDescent="0.2">
      <c r="A67" s="166"/>
      <c r="B67" s="148" t="s">
        <v>95</v>
      </c>
      <c r="C67" s="148"/>
      <c r="D67" s="25" t="s">
        <v>96</v>
      </c>
      <c r="E67" s="56">
        <f t="shared" si="4"/>
        <v>30</v>
      </c>
      <c r="F67" s="56">
        <v>1</v>
      </c>
      <c r="G67" s="56">
        <v>10</v>
      </c>
      <c r="H67" s="56">
        <v>20</v>
      </c>
      <c r="I67" s="56">
        <v>0</v>
      </c>
      <c r="J67" s="56">
        <v>0</v>
      </c>
      <c r="K67" s="53" t="s">
        <v>17</v>
      </c>
      <c r="L67" s="56" t="s">
        <v>21</v>
      </c>
    </row>
    <row r="68" spans="1:1024" s="64" customFormat="1" ht="24.95" customHeight="1" x14ac:dyDescent="0.2">
      <c r="A68" s="166"/>
      <c r="B68" s="148" t="s">
        <v>97</v>
      </c>
      <c r="C68" s="148"/>
      <c r="D68" s="25" t="s">
        <v>38</v>
      </c>
      <c r="E68" s="56">
        <f t="shared" si="4"/>
        <v>30</v>
      </c>
      <c r="F68" s="56">
        <v>1</v>
      </c>
      <c r="G68" s="56">
        <v>15</v>
      </c>
      <c r="H68" s="56">
        <v>0</v>
      </c>
      <c r="I68" s="56">
        <v>15</v>
      </c>
      <c r="J68" s="56">
        <v>0</v>
      </c>
      <c r="K68" s="53" t="s">
        <v>17</v>
      </c>
      <c r="L68" s="56" t="s">
        <v>21</v>
      </c>
      <c r="M68" s="62"/>
      <c r="N68" s="63"/>
      <c r="O68" s="63"/>
      <c r="AME68" s="84"/>
      <c r="AMF68" s="84"/>
      <c r="AMG68" s="84"/>
      <c r="AMH68" s="84"/>
      <c r="AMI68" s="84"/>
      <c r="AMJ68" s="84"/>
    </row>
    <row r="69" spans="1:1024" s="26" customFormat="1" ht="24.95" customHeight="1" x14ac:dyDescent="0.2">
      <c r="A69" s="166"/>
      <c r="B69" s="148" t="s">
        <v>98</v>
      </c>
      <c r="C69" s="148"/>
      <c r="D69" s="25" t="s">
        <v>38</v>
      </c>
      <c r="E69" s="56">
        <f t="shared" si="4"/>
        <v>220</v>
      </c>
      <c r="F69" s="56">
        <v>10</v>
      </c>
      <c r="G69" s="56">
        <v>0</v>
      </c>
      <c r="H69" s="56">
        <v>0</v>
      </c>
      <c r="I69" s="56">
        <v>0</v>
      </c>
      <c r="J69" s="56">
        <v>220</v>
      </c>
      <c r="K69" s="53" t="s">
        <v>17</v>
      </c>
      <c r="L69" s="56" t="s">
        <v>21</v>
      </c>
      <c r="M69" s="60"/>
      <c r="N69" s="61"/>
      <c r="O69" s="61"/>
    </row>
    <row r="70" spans="1:1024" ht="24.95" customHeight="1" x14ac:dyDescent="0.2">
      <c r="A70" s="166"/>
      <c r="B70" s="143" t="s">
        <v>99</v>
      </c>
      <c r="C70" s="143"/>
      <c r="D70" s="25" t="s">
        <v>38</v>
      </c>
      <c r="E70" s="56">
        <f t="shared" si="4"/>
        <v>25</v>
      </c>
      <c r="F70" s="56">
        <v>1</v>
      </c>
      <c r="G70" s="56">
        <v>0</v>
      </c>
      <c r="H70" s="56">
        <v>25</v>
      </c>
      <c r="I70" s="56">
        <v>0</v>
      </c>
      <c r="J70" s="56">
        <v>0</v>
      </c>
      <c r="K70" s="53" t="s">
        <v>17</v>
      </c>
      <c r="L70" s="65" t="s">
        <v>21</v>
      </c>
    </row>
    <row r="71" spans="1:1024" s="1" customFormat="1" ht="24.95" customHeight="1" x14ac:dyDescent="0.2">
      <c r="A71" s="166"/>
      <c r="B71" s="167" t="s">
        <v>100</v>
      </c>
      <c r="C71" s="167"/>
      <c r="D71" s="167"/>
      <c r="E71" s="85">
        <f t="shared" ref="E71:J71" si="5">+E62+E63+E65+E66+E67+E68+E69+E70+E61</f>
        <v>435</v>
      </c>
      <c r="F71" s="86">
        <f t="shared" si="5"/>
        <v>18</v>
      </c>
      <c r="G71" s="86">
        <f t="shared" si="5"/>
        <v>55</v>
      </c>
      <c r="H71" s="86">
        <f t="shared" si="5"/>
        <v>125</v>
      </c>
      <c r="I71" s="86">
        <f t="shared" si="5"/>
        <v>35</v>
      </c>
      <c r="J71" s="86">
        <f t="shared" si="5"/>
        <v>220</v>
      </c>
      <c r="K71" s="87" t="s">
        <v>17</v>
      </c>
      <c r="L71" s="86" t="s">
        <v>24</v>
      </c>
      <c r="M71" s="2"/>
      <c r="N71" s="3"/>
      <c r="O71" s="3"/>
    </row>
    <row r="72" spans="1:1024" ht="24.95" customHeight="1" x14ac:dyDescent="0.2">
      <c r="A72" s="155"/>
      <c r="B72" s="143" t="s">
        <v>101</v>
      </c>
      <c r="C72" s="143"/>
      <c r="D72" s="69" t="s">
        <v>38</v>
      </c>
      <c r="E72" s="144">
        <f>+G72+H72+I72+J72</f>
        <v>25</v>
      </c>
      <c r="F72" s="145">
        <v>2</v>
      </c>
      <c r="G72" s="144">
        <v>15</v>
      </c>
      <c r="H72" s="144">
        <v>0</v>
      </c>
      <c r="I72" s="144">
        <v>10</v>
      </c>
      <c r="J72" s="144">
        <v>0</v>
      </c>
      <c r="K72" s="70" t="s">
        <v>17</v>
      </c>
      <c r="L72" s="56" t="s">
        <v>21</v>
      </c>
      <c r="M72" s="147"/>
      <c r="N72" s="147"/>
      <c r="O72" s="147"/>
    </row>
    <row r="73" spans="1:1024" ht="24.95" customHeight="1" x14ac:dyDescent="0.2">
      <c r="A73" s="155"/>
      <c r="B73" s="143" t="s">
        <v>102</v>
      </c>
      <c r="C73" s="143"/>
      <c r="D73" s="69" t="s">
        <v>38</v>
      </c>
      <c r="E73" s="144"/>
      <c r="F73" s="145"/>
      <c r="G73" s="144"/>
      <c r="H73" s="144"/>
      <c r="I73" s="144"/>
      <c r="J73" s="144"/>
      <c r="K73" s="70" t="s">
        <v>17</v>
      </c>
      <c r="L73" s="56" t="s">
        <v>21</v>
      </c>
      <c r="M73" s="147"/>
      <c r="N73" s="147"/>
      <c r="O73" s="147"/>
    </row>
    <row r="74" spans="1:1024" ht="24.95" customHeight="1" x14ac:dyDescent="0.2">
      <c r="A74" s="155"/>
      <c r="B74" s="143" t="s">
        <v>103</v>
      </c>
      <c r="C74" s="143"/>
      <c r="D74" s="69" t="s">
        <v>38</v>
      </c>
      <c r="E74" s="144">
        <f>+G74+H74+I74+J74</f>
        <v>25</v>
      </c>
      <c r="F74" s="145">
        <v>2</v>
      </c>
      <c r="G74" s="144">
        <v>10</v>
      </c>
      <c r="H74" s="144">
        <v>0</v>
      </c>
      <c r="I74" s="144">
        <v>15</v>
      </c>
      <c r="J74" s="144">
        <v>0</v>
      </c>
      <c r="K74" s="70" t="s">
        <v>17</v>
      </c>
      <c r="L74" s="56" t="s">
        <v>21</v>
      </c>
      <c r="M74" s="147"/>
      <c r="N74" s="147"/>
      <c r="O74" s="147"/>
    </row>
    <row r="75" spans="1:1024" ht="24.95" customHeight="1" x14ac:dyDescent="0.2">
      <c r="A75" s="155"/>
      <c r="B75" s="143" t="s">
        <v>104</v>
      </c>
      <c r="C75" s="143"/>
      <c r="D75" s="69" t="s">
        <v>38</v>
      </c>
      <c r="E75" s="144"/>
      <c r="F75" s="145"/>
      <c r="G75" s="144"/>
      <c r="H75" s="144"/>
      <c r="I75" s="144"/>
      <c r="J75" s="144"/>
      <c r="K75" s="70" t="s">
        <v>17</v>
      </c>
      <c r="L75" s="56" t="s">
        <v>21</v>
      </c>
      <c r="M75" s="147"/>
      <c r="N75" s="147"/>
      <c r="O75" s="147"/>
    </row>
    <row r="76" spans="1:1024" ht="24.95" customHeight="1" x14ac:dyDescent="0.2">
      <c r="A76" s="155"/>
      <c r="B76" s="143" t="s">
        <v>105</v>
      </c>
      <c r="C76" s="143"/>
      <c r="D76" s="69" t="s">
        <v>106</v>
      </c>
      <c r="E76" s="144">
        <f>+G76+H76+I76+J76</f>
        <v>25</v>
      </c>
      <c r="F76" s="145">
        <v>3</v>
      </c>
      <c r="G76" s="144">
        <v>10</v>
      </c>
      <c r="H76" s="144">
        <v>15</v>
      </c>
      <c r="I76" s="144">
        <v>0</v>
      </c>
      <c r="J76" s="144">
        <v>0</v>
      </c>
      <c r="K76" s="70" t="s">
        <v>17</v>
      </c>
      <c r="L76" s="56" t="s">
        <v>21</v>
      </c>
      <c r="M76" s="147"/>
      <c r="N76" s="147"/>
      <c r="O76" s="147"/>
    </row>
    <row r="77" spans="1:1024" ht="24.95" customHeight="1" x14ac:dyDescent="0.2">
      <c r="A77" s="155"/>
      <c r="B77" s="143" t="s">
        <v>107</v>
      </c>
      <c r="C77" s="143"/>
      <c r="D77" s="69" t="s">
        <v>16</v>
      </c>
      <c r="E77" s="144"/>
      <c r="F77" s="145"/>
      <c r="G77" s="144"/>
      <c r="H77" s="144"/>
      <c r="I77" s="144"/>
      <c r="J77" s="144"/>
      <c r="K77" s="70" t="s">
        <v>17</v>
      </c>
      <c r="L77" s="56" t="s">
        <v>21</v>
      </c>
      <c r="M77" s="147"/>
      <c r="N77" s="147"/>
      <c r="O77" s="147"/>
    </row>
    <row r="78" spans="1:1024" ht="24.95" customHeight="1" x14ac:dyDescent="0.2">
      <c r="A78" s="155"/>
      <c r="B78" s="143" t="s">
        <v>108</v>
      </c>
      <c r="C78" s="143"/>
      <c r="D78" s="69" t="s">
        <v>109</v>
      </c>
      <c r="E78" s="144">
        <f>+G78+H78+I78+J78</f>
        <v>25</v>
      </c>
      <c r="F78" s="145">
        <v>2</v>
      </c>
      <c r="G78" s="144">
        <v>10</v>
      </c>
      <c r="H78" s="144">
        <v>0</v>
      </c>
      <c r="I78" s="144">
        <v>15</v>
      </c>
      <c r="J78" s="144">
        <v>0</v>
      </c>
      <c r="K78" s="70" t="s">
        <v>17</v>
      </c>
      <c r="L78" s="56" t="s">
        <v>21</v>
      </c>
      <c r="M78" s="147"/>
      <c r="N78" s="147"/>
      <c r="O78" s="147"/>
    </row>
    <row r="79" spans="1:1024" ht="24.95" customHeight="1" x14ac:dyDescent="0.2">
      <c r="A79" s="155"/>
      <c r="B79" s="143" t="s">
        <v>110</v>
      </c>
      <c r="C79" s="143"/>
      <c r="D79" s="69" t="s">
        <v>38</v>
      </c>
      <c r="E79" s="144"/>
      <c r="F79" s="145"/>
      <c r="G79" s="144"/>
      <c r="H79" s="144"/>
      <c r="I79" s="144"/>
      <c r="J79" s="144"/>
      <c r="K79" s="70" t="s">
        <v>17</v>
      </c>
      <c r="L79" s="56" t="s">
        <v>21</v>
      </c>
      <c r="M79" s="147"/>
      <c r="N79" s="147"/>
      <c r="O79" s="147"/>
    </row>
    <row r="80" spans="1:1024" ht="24.95" customHeight="1" x14ac:dyDescent="0.2">
      <c r="A80" s="155"/>
      <c r="B80" s="143" t="s">
        <v>111</v>
      </c>
      <c r="C80" s="143"/>
      <c r="D80" s="69" t="s">
        <v>109</v>
      </c>
      <c r="E80" s="144">
        <f>+G80+H80+I80+J80</f>
        <v>25</v>
      </c>
      <c r="F80" s="145">
        <v>2</v>
      </c>
      <c r="G80" s="144">
        <v>15</v>
      </c>
      <c r="H80" s="144">
        <v>0</v>
      </c>
      <c r="I80" s="144">
        <v>10</v>
      </c>
      <c r="J80" s="144">
        <v>0</v>
      </c>
      <c r="K80" s="70" t="s">
        <v>17</v>
      </c>
      <c r="L80" s="56" t="s">
        <v>21</v>
      </c>
      <c r="M80" s="147"/>
      <c r="N80" s="147"/>
      <c r="O80" s="147"/>
    </row>
    <row r="81" spans="1:1024" ht="24.95" customHeight="1" x14ac:dyDescent="0.2">
      <c r="A81" s="155"/>
      <c r="B81" s="143" t="s">
        <v>112</v>
      </c>
      <c r="C81" s="143"/>
      <c r="D81" s="69" t="s">
        <v>38</v>
      </c>
      <c r="E81" s="144"/>
      <c r="F81" s="145"/>
      <c r="G81" s="144"/>
      <c r="H81" s="144"/>
      <c r="I81" s="144"/>
      <c r="J81" s="144"/>
      <c r="K81" s="70" t="s">
        <v>17</v>
      </c>
      <c r="L81" s="56" t="s">
        <v>21</v>
      </c>
      <c r="M81" s="147"/>
      <c r="N81" s="147"/>
      <c r="O81" s="147"/>
    </row>
    <row r="82" spans="1:1024" ht="24.95" customHeight="1" x14ac:dyDescent="0.2">
      <c r="A82" s="155"/>
      <c r="B82" s="143" t="s">
        <v>113</v>
      </c>
      <c r="C82" s="143"/>
      <c r="D82" s="69" t="s">
        <v>32</v>
      </c>
      <c r="E82" s="144">
        <f>+G82+H82+I82+J82</f>
        <v>25</v>
      </c>
      <c r="F82" s="160">
        <v>2</v>
      </c>
      <c r="G82" s="161">
        <v>10</v>
      </c>
      <c r="H82" s="161">
        <v>0</v>
      </c>
      <c r="I82" s="161">
        <v>15</v>
      </c>
      <c r="J82" s="161">
        <v>0</v>
      </c>
      <c r="K82" s="70" t="s">
        <v>17</v>
      </c>
      <c r="L82" s="56" t="s">
        <v>21</v>
      </c>
      <c r="M82" s="147"/>
      <c r="N82" s="147"/>
      <c r="O82" s="147"/>
    </row>
    <row r="83" spans="1:1024" ht="24.95" customHeight="1" x14ac:dyDescent="0.2">
      <c r="A83" s="155"/>
      <c r="B83" s="162" t="s">
        <v>114</v>
      </c>
      <c r="C83" s="162"/>
      <c r="D83" s="88" t="s">
        <v>38</v>
      </c>
      <c r="E83" s="144"/>
      <c r="F83" s="160"/>
      <c r="G83" s="161"/>
      <c r="H83" s="161"/>
      <c r="I83" s="161"/>
      <c r="J83" s="161"/>
      <c r="K83" s="89" t="s">
        <v>17</v>
      </c>
      <c r="L83" s="65" t="s">
        <v>21</v>
      </c>
      <c r="M83" s="147"/>
      <c r="N83" s="147"/>
      <c r="O83" s="147"/>
    </row>
    <row r="84" spans="1:1024" ht="24" customHeight="1" x14ac:dyDescent="0.2">
      <c r="A84" s="140" t="s">
        <v>115</v>
      </c>
      <c r="B84" s="140"/>
      <c r="C84" s="140"/>
      <c r="D84" s="140"/>
      <c r="E84" s="71">
        <f t="shared" ref="E84:J84" si="6">+E61+E62+E63+E65+E66+E67+E68+E69+E70+E72+E74+E76+E78+E80+E82</f>
        <v>585</v>
      </c>
      <c r="F84" s="71">
        <f t="shared" si="6"/>
        <v>31</v>
      </c>
      <c r="G84" s="71">
        <f t="shared" si="6"/>
        <v>125</v>
      </c>
      <c r="H84" s="71">
        <f t="shared" si="6"/>
        <v>140</v>
      </c>
      <c r="I84" s="71">
        <f t="shared" si="6"/>
        <v>100</v>
      </c>
      <c r="J84" s="71">
        <f t="shared" si="6"/>
        <v>220</v>
      </c>
      <c r="K84" s="72"/>
      <c r="L84" s="72"/>
      <c r="M84" s="47"/>
      <c r="N84" s="48">
        <f>(SUM(G84,I84)/E84)</f>
        <v>0.38461538461538464</v>
      </c>
      <c r="O84" s="49">
        <v>0.38541666666666702</v>
      </c>
    </row>
    <row r="85" spans="1:1024" ht="51.95" customHeight="1" x14ac:dyDescent="0.2">
      <c r="A85" s="90" t="s">
        <v>1</v>
      </c>
      <c r="B85" s="157" t="s">
        <v>2</v>
      </c>
      <c r="C85" s="157"/>
      <c r="D85" s="90" t="s">
        <v>3</v>
      </c>
      <c r="E85" s="90" t="s">
        <v>4</v>
      </c>
      <c r="F85" s="90" t="s">
        <v>5</v>
      </c>
      <c r="G85" s="90" t="s">
        <v>6</v>
      </c>
      <c r="H85" s="90" t="s">
        <v>7</v>
      </c>
      <c r="I85" s="90" t="s">
        <v>8</v>
      </c>
      <c r="J85" s="90" t="s">
        <v>9</v>
      </c>
      <c r="K85" s="91" t="s">
        <v>10</v>
      </c>
      <c r="L85" s="91" t="s">
        <v>11</v>
      </c>
      <c r="N85" s="51" t="s">
        <v>12</v>
      </c>
      <c r="O85" s="51" t="s">
        <v>13</v>
      </c>
    </row>
    <row r="86" spans="1:1024" ht="24" customHeight="1" x14ac:dyDescent="0.2">
      <c r="A86" s="80" t="s">
        <v>116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2"/>
      <c r="N86" s="16"/>
      <c r="O86" s="16"/>
    </row>
    <row r="87" spans="1:1024" s="74" customFormat="1" ht="24.95" customHeight="1" x14ac:dyDescent="0.2">
      <c r="A87" s="158" t="s">
        <v>117</v>
      </c>
      <c r="B87" s="148" t="s">
        <v>118</v>
      </c>
      <c r="C87" s="148"/>
      <c r="D87" s="18" t="s">
        <v>119</v>
      </c>
      <c r="E87" s="53">
        <f>+G87+H87+I87+J87</f>
        <v>25</v>
      </c>
      <c r="F87" s="53">
        <v>1</v>
      </c>
      <c r="G87" s="53">
        <v>15</v>
      </c>
      <c r="H87" s="53">
        <v>0</v>
      </c>
      <c r="I87" s="53">
        <v>10</v>
      </c>
      <c r="J87" s="53">
        <v>0</v>
      </c>
      <c r="K87" s="53" t="s">
        <v>17</v>
      </c>
      <c r="L87" s="53" t="s">
        <v>21</v>
      </c>
      <c r="M87" s="20"/>
      <c r="N87" s="92"/>
      <c r="O87" s="92"/>
    </row>
    <row r="88" spans="1:1024" ht="24.95" customHeight="1" x14ac:dyDescent="0.2">
      <c r="A88" s="158"/>
      <c r="B88" s="159" t="s">
        <v>120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AME88" s="73"/>
      <c r="AMF88" s="73"/>
      <c r="AMG88" s="73"/>
      <c r="AMH88" s="73"/>
      <c r="AMI88" s="73"/>
      <c r="AMJ88" s="73"/>
    </row>
    <row r="89" spans="1:1024" s="1" customFormat="1" ht="24.95" customHeight="1" x14ac:dyDescent="0.2">
      <c r="A89" s="158"/>
      <c r="B89" s="148" t="s">
        <v>121</v>
      </c>
      <c r="C89" s="148"/>
      <c r="D89" s="25" t="s">
        <v>38</v>
      </c>
      <c r="E89" s="56">
        <f t="shared" ref="E89:E96" si="7">+G89+H89+I89+J89</f>
        <v>30</v>
      </c>
      <c r="F89" s="56">
        <v>1</v>
      </c>
      <c r="G89" s="56">
        <v>10</v>
      </c>
      <c r="H89" s="56">
        <v>20</v>
      </c>
      <c r="I89" s="56">
        <v>0</v>
      </c>
      <c r="J89" s="56">
        <v>0</v>
      </c>
      <c r="K89" s="53" t="s">
        <v>17</v>
      </c>
      <c r="L89" s="56" t="s">
        <v>21</v>
      </c>
      <c r="M89" s="2"/>
      <c r="N89" s="3"/>
      <c r="O89" s="3"/>
    </row>
    <row r="90" spans="1:1024" ht="24.95" customHeight="1" x14ac:dyDescent="0.2">
      <c r="A90" s="158"/>
      <c r="B90" s="148" t="s">
        <v>122</v>
      </c>
      <c r="C90" s="148"/>
      <c r="D90" s="25" t="s">
        <v>38</v>
      </c>
      <c r="E90" s="56">
        <f t="shared" si="7"/>
        <v>30</v>
      </c>
      <c r="F90" s="56">
        <v>1</v>
      </c>
      <c r="G90" s="56">
        <v>0</v>
      </c>
      <c r="H90" s="56">
        <v>30</v>
      </c>
      <c r="I90" s="56">
        <v>0</v>
      </c>
      <c r="J90" s="56">
        <v>0</v>
      </c>
      <c r="K90" s="53" t="s">
        <v>17</v>
      </c>
      <c r="L90" s="56" t="s">
        <v>21</v>
      </c>
      <c r="AME90" s="73"/>
      <c r="AMF90" s="73"/>
      <c r="AMG90" s="73"/>
      <c r="AMH90" s="73"/>
      <c r="AMI90" s="73"/>
      <c r="AMJ90" s="73"/>
    </row>
    <row r="91" spans="1:1024" ht="24.95" customHeight="1" x14ac:dyDescent="0.2">
      <c r="A91" s="158"/>
      <c r="B91" s="148" t="s">
        <v>123</v>
      </c>
      <c r="C91" s="148"/>
      <c r="D91" s="25" t="s">
        <v>26</v>
      </c>
      <c r="E91" s="56">
        <f t="shared" si="7"/>
        <v>10</v>
      </c>
      <c r="F91" s="56">
        <v>1</v>
      </c>
      <c r="G91" s="56">
        <v>10</v>
      </c>
      <c r="H91" s="56">
        <v>0</v>
      </c>
      <c r="I91" s="56">
        <v>0</v>
      </c>
      <c r="J91" s="56">
        <v>0</v>
      </c>
      <c r="K91" s="53" t="s">
        <v>17</v>
      </c>
      <c r="L91" s="56" t="s">
        <v>21</v>
      </c>
      <c r="AME91" s="73"/>
      <c r="AMF91" s="73"/>
      <c r="AMG91" s="73"/>
      <c r="AMH91" s="73"/>
      <c r="AMI91" s="73"/>
      <c r="AMJ91" s="73"/>
    </row>
    <row r="92" spans="1:1024" ht="24.95" customHeight="1" x14ac:dyDescent="0.2">
      <c r="A92" s="158"/>
      <c r="B92" s="148" t="s">
        <v>124</v>
      </c>
      <c r="C92" s="148"/>
      <c r="D92" s="25" t="s">
        <v>38</v>
      </c>
      <c r="E92" s="56">
        <f t="shared" si="7"/>
        <v>20</v>
      </c>
      <c r="F92" s="56">
        <v>1</v>
      </c>
      <c r="G92" s="56">
        <v>10</v>
      </c>
      <c r="H92" s="56">
        <v>0</v>
      </c>
      <c r="I92" s="56">
        <v>10</v>
      </c>
      <c r="J92" s="56">
        <v>0</v>
      </c>
      <c r="K92" s="53" t="s">
        <v>17</v>
      </c>
      <c r="L92" s="56" t="s">
        <v>21</v>
      </c>
      <c r="AME92" s="73"/>
      <c r="AMF92" s="73"/>
      <c r="AMG92" s="73"/>
      <c r="AMH92" s="73"/>
      <c r="AMI92" s="73"/>
      <c r="AMJ92" s="73"/>
    </row>
    <row r="93" spans="1:1024" ht="24.95" customHeight="1" x14ac:dyDescent="0.2">
      <c r="A93" s="158"/>
      <c r="B93" s="148" t="s">
        <v>125</v>
      </c>
      <c r="C93" s="148"/>
      <c r="D93" s="25" t="s">
        <v>38</v>
      </c>
      <c r="E93" s="56">
        <f t="shared" si="7"/>
        <v>15</v>
      </c>
      <c r="F93" s="56">
        <v>1</v>
      </c>
      <c r="G93" s="56">
        <v>5</v>
      </c>
      <c r="H93" s="56">
        <v>0</v>
      </c>
      <c r="I93" s="56">
        <v>10</v>
      </c>
      <c r="J93" s="56">
        <v>0</v>
      </c>
      <c r="K93" s="53" t="s">
        <v>17</v>
      </c>
      <c r="L93" s="56" t="s">
        <v>21</v>
      </c>
      <c r="AME93" s="73"/>
      <c r="AMF93" s="73"/>
      <c r="AMG93" s="73"/>
      <c r="AMH93" s="73"/>
      <c r="AMI93" s="73"/>
      <c r="AMJ93" s="73"/>
    </row>
    <row r="94" spans="1:1024" s="1" customFormat="1" ht="24.95" customHeight="1" x14ac:dyDescent="0.2">
      <c r="A94" s="158"/>
      <c r="B94" s="148" t="s">
        <v>126</v>
      </c>
      <c r="C94" s="148"/>
      <c r="D94" s="25" t="s">
        <v>38</v>
      </c>
      <c r="E94" s="56">
        <f t="shared" si="7"/>
        <v>220</v>
      </c>
      <c r="F94" s="56">
        <v>10</v>
      </c>
      <c r="G94" s="56">
        <v>0</v>
      </c>
      <c r="H94" s="56">
        <v>0</v>
      </c>
      <c r="I94" s="56">
        <v>0</v>
      </c>
      <c r="J94" s="56">
        <v>220</v>
      </c>
      <c r="K94" s="53" t="s">
        <v>17</v>
      </c>
      <c r="L94" s="56" t="s">
        <v>21</v>
      </c>
      <c r="M94" s="2"/>
      <c r="N94" s="3"/>
      <c r="O94" s="3"/>
    </row>
    <row r="95" spans="1:1024" ht="24.95" customHeight="1" x14ac:dyDescent="0.2">
      <c r="A95" s="158"/>
      <c r="B95" s="17" t="s">
        <v>127</v>
      </c>
      <c r="C95" s="17"/>
      <c r="D95" s="25" t="s">
        <v>38</v>
      </c>
      <c r="E95" s="56">
        <f t="shared" si="7"/>
        <v>20</v>
      </c>
      <c r="F95" s="56">
        <v>1</v>
      </c>
      <c r="G95" s="56">
        <v>10</v>
      </c>
      <c r="H95" s="56">
        <v>10</v>
      </c>
      <c r="I95" s="56">
        <v>0</v>
      </c>
      <c r="J95" s="56">
        <v>0</v>
      </c>
      <c r="K95" s="53" t="s">
        <v>17</v>
      </c>
      <c r="L95" s="56" t="s">
        <v>21</v>
      </c>
      <c r="AME95" s="73"/>
      <c r="AMF95" s="73"/>
      <c r="AMG95" s="73"/>
      <c r="AMH95" s="73"/>
      <c r="AMI95" s="73"/>
      <c r="AMJ95" s="73"/>
    </row>
    <row r="96" spans="1:1024" ht="24.95" customHeight="1" x14ac:dyDescent="0.2">
      <c r="A96" s="158"/>
      <c r="B96" s="143" t="s">
        <v>128</v>
      </c>
      <c r="C96" s="143"/>
      <c r="D96" s="25" t="s">
        <v>38</v>
      </c>
      <c r="E96" s="56">
        <f t="shared" si="7"/>
        <v>20</v>
      </c>
      <c r="F96" s="56">
        <v>1</v>
      </c>
      <c r="G96" s="56">
        <v>0</v>
      </c>
      <c r="H96" s="56">
        <v>20</v>
      </c>
      <c r="I96" s="56">
        <v>0</v>
      </c>
      <c r="J96" s="56">
        <v>0</v>
      </c>
      <c r="K96" s="53" t="s">
        <v>17</v>
      </c>
      <c r="L96" s="56" t="s">
        <v>21</v>
      </c>
      <c r="AME96" s="73"/>
      <c r="AMF96" s="73"/>
      <c r="AMG96" s="73"/>
      <c r="AMH96" s="73"/>
      <c r="AMI96" s="73"/>
      <c r="AMJ96" s="73"/>
    </row>
    <row r="97" spans="1:15" s="1" customFormat="1" ht="24.95" customHeight="1" x14ac:dyDescent="0.2">
      <c r="A97" s="158"/>
      <c r="B97" s="154" t="s">
        <v>129</v>
      </c>
      <c r="C97" s="154"/>
      <c r="D97" s="154"/>
      <c r="E97" s="85">
        <f t="shared" ref="E97:J97" si="8">+E89+E90+E91+E92+E93+E94+E95+E96+E87</f>
        <v>390</v>
      </c>
      <c r="F97" s="86">
        <f t="shared" si="8"/>
        <v>18</v>
      </c>
      <c r="G97" s="86">
        <f t="shared" si="8"/>
        <v>60</v>
      </c>
      <c r="H97" s="86">
        <f t="shared" si="8"/>
        <v>80</v>
      </c>
      <c r="I97" s="86">
        <f t="shared" si="8"/>
        <v>30</v>
      </c>
      <c r="J97" s="86">
        <f t="shared" si="8"/>
        <v>220</v>
      </c>
      <c r="K97" s="86" t="s">
        <v>17</v>
      </c>
      <c r="L97" s="85" t="s">
        <v>24</v>
      </c>
      <c r="M97" s="2"/>
      <c r="N97" s="3"/>
      <c r="O97" s="3"/>
    </row>
    <row r="98" spans="1:15" ht="24.95" customHeight="1" x14ac:dyDescent="0.2">
      <c r="A98" s="155"/>
      <c r="B98" s="156" t="s">
        <v>130</v>
      </c>
      <c r="C98" s="156"/>
      <c r="D98" s="69" t="s">
        <v>131</v>
      </c>
      <c r="E98" s="144">
        <f>+G98+H98+I98+J98</f>
        <v>25</v>
      </c>
      <c r="F98" s="145">
        <v>2</v>
      </c>
      <c r="G98" s="144">
        <v>10</v>
      </c>
      <c r="H98" s="144">
        <v>0</v>
      </c>
      <c r="I98" s="144">
        <v>15</v>
      </c>
      <c r="J98" s="144">
        <v>0</v>
      </c>
      <c r="K98" s="70" t="s">
        <v>17</v>
      </c>
      <c r="L98" s="56" t="s">
        <v>21</v>
      </c>
      <c r="M98" s="147"/>
      <c r="N98" s="147"/>
      <c r="O98" s="147"/>
    </row>
    <row r="99" spans="1:15" ht="24.95" customHeight="1" x14ac:dyDescent="0.2">
      <c r="A99" s="155"/>
      <c r="B99" s="156" t="s">
        <v>132</v>
      </c>
      <c r="C99" s="156"/>
      <c r="D99" s="69" t="s">
        <v>131</v>
      </c>
      <c r="E99" s="144"/>
      <c r="F99" s="145"/>
      <c r="G99" s="144"/>
      <c r="H99" s="144"/>
      <c r="I99" s="144"/>
      <c r="J99" s="144"/>
      <c r="K99" s="70" t="s">
        <v>17</v>
      </c>
      <c r="L99" s="56" t="s">
        <v>21</v>
      </c>
      <c r="M99" s="147"/>
      <c r="N99" s="147"/>
      <c r="O99" s="147"/>
    </row>
    <row r="100" spans="1:15" ht="24.95" customHeight="1" x14ac:dyDescent="0.2">
      <c r="A100" s="155"/>
      <c r="B100" s="156" t="s">
        <v>133</v>
      </c>
      <c r="C100" s="156"/>
      <c r="D100" s="69" t="s">
        <v>38</v>
      </c>
      <c r="E100" s="144">
        <f>+G100+H100+I100+J100</f>
        <v>30</v>
      </c>
      <c r="F100" s="145">
        <v>2</v>
      </c>
      <c r="G100" s="144">
        <v>10</v>
      </c>
      <c r="H100" s="144">
        <v>0</v>
      </c>
      <c r="I100" s="144">
        <v>20</v>
      </c>
      <c r="J100" s="144">
        <v>0</v>
      </c>
      <c r="K100" s="70" t="s">
        <v>17</v>
      </c>
      <c r="L100" s="56" t="s">
        <v>21</v>
      </c>
      <c r="M100" s="147"/>
      <c r="N100" s="147"/>
      <c r="O100" s="147"/>
    </row>
    <row r="101" spans="1:15" ht="24.95" customHeight="1" x14ac:dyDescent="0.2">
      <c r="A101" s="155"/>
      <c r="B101" s="143" t="s">
        <v>134</v>
      </c>
      <c r="C101" s="143"/>
      <c r="D101" s="69" t="s">
        <v>96</v>
      </c>
      <c r="E101" s="144"/>
      <c r="F101" s="145"/>
      <c r="G101" s="144"/>
      <c r="H101" s="144"/>
      <c r="I101" s="144"/>
      <c r="J101" s="144"/>
      <c r="K101" s="70" t="s">
        <v>17</v>
      </c>
      <c r="L101" s="56" t="s">
        <v>21</v>
      </c>
      <c r="M101" s="147"/>
      <c r="N101" s="147"/>
      <c r="O101" s="147"/>
    </row>
    <row r="102" spans="1:15" ht="24.95" customHeight="1" x14ac:dyDescent="0.2">
      <c r="A102" s="155"/>
      <c r="B102" s="156" t="s">
        <v>135</v>
      </c>
      <c r="C102" s="156"/>
      <c r="D102" s="69" t="s">
        <v>38</v>
      </c>
      <c r="E102" s="144">
        <f>+G102+H102+I102+J102</f>
        <v>25</v>
      </c>
      <c r="F102" s="145">
        <v>1</v>
      </c>
      <c r="G102" s="144">
        <v>10</v>
      </c>
      <c r="H102" s="144">
        <v>0</v>
      </c>
      <c r="I102" s="144">
        <v>15</v>
      </c>
      <c r="J102" s="144">
        <v>0</v>
      </c>
      <c r="K102" s="70" t="s">
        <v>17</v>
      </c>
      <c r="L102" s="56" t="s">
        <v>21</v>
      </c>
      <c r="M102" s="147"/>
      <c r="N102" s="147"/>
      <c r="O102" s="147"/>
    </row>
    <row r="103" spans="1:15" ht="24.95" customHeight="1" x14ac:dyDescent="0.2">
      <c r="A103" s="155"/>
      <c r="B103" s="143" t="s">
        <v>136</v>
      </c>
      <c r="C103" s="143"/>
      <c r="D103" s="69" t="s">
        <v>38</v>
      </c>
      <c r="E103" s="144"/>
      <c r="F103" s="145"/>
      <c r="G103" s="144"/>
      <c r="H103" s="144"/>
      <c r="I103" s="144"/>
      <c r="J103" s="144"/>
      <c r="K103" s="70" t="s">
        <v>17</v>
      </c>
      <c r="L103" s="56" t="s">
        <v>21</v>
      </c>
      <c r="M103" s="147"/>
      <c r="N103" s="147"/>
      <c r="O103" s="147"/>
    </row>
    <row r="104" spans="1:15" ht="24.95" customHeight="1" x14ac:dyDescent="0.2">
      <c r="A104" s="155"/>
      <c r="B104" s="143" t="s">
        <v>137</v>
      </c>
      <c r="C104" s="143"/>
      <c r="D104" s="69" t="s">
        <v>38</v>
      </c>
      <c r="E104" s="144">
        <f>+G104+H104+I104+J104</f>
        <v>25</v>
      </c>
      <c r="F104" s="145">
        <v>3</v>
      </c>
      <c r="G104" s="144">
        <v>10</v>
      </c>
      <c r="H104" s="144">
        <v>15</v>
      </c>
      <c r="I104" s="144">
        <v>0</v>
      </c>
      <c r="J104" s="144">
        <v>0</v>
      </c>
      <c r="K104" s="70" t="s">
        <v>17</v>
      </c>
      <c r="L104" s="56" t="s">
        <v>21</v>
      </c>
      <c r="M104" s="147"/>
      <c r="N104" s="147"/>
      <c r="O104" s="147"/>
    </row>
    <row r="105" spans="1:15" ht="24.95" customHeight="1" x14ac:dyDescent="0.2">
      <c r="A105" s="155"/>
      <c r="B105" s="143" t="s">
        <v>138</v>
      </c>
      <c r="C105" s="143"/>
      <c r="D105" s="69" t="s">
        <v>45</v>
      </c>
      <c r="E105" s="144"/>
      <c r="F105" s="145"/>
      <c r="G105" s="144"/>
      <c r="H105" s="144"/>
      <c r="I105" s="144"/>
      <c r="J105" s="144"/>
      <c r="K105" s="70" t="s">
        <v>17</v>
      </c>
      <c r="L105" s="56" t="s">
        <v>21</v>
      </c>
      <c r="M105" s="147"/>
      <c r="N105" s="147"/>
      <c r="O105" s="147"/>
    </row>
    <row r="106" spans="1:15" ht="24.95" customHeight="1" x14ac:dyDescent="0.2">
      <c r="A106" s="155"/>
      <c r="B106" s="143" t="s">
        <v>139</v>
      </c>
      <c r="C106" s="143"/>
      <c r="D106" s="69" t="s">
        <v>38</v>
      </c>
      <c r="E106" s="144">
        <f>+G106+H106+I106+J106</f>
        <v>25</v>
      </c>
      <c r="F106" s="145">
        <v>2</v>
      </c>
      <c r="G106" s="144">
        <v>10</v>
      </c>
      <c r="H106" s="144">
        <v>0</v>
      </c>
      <c r="I106" s="144">
        <v>15</v>
      </c>
      <c r="J106" s="144">
        <v>0</v>
      </c>
      <c r="K106" s="70" t="s">
        <v>17</v>
      </c>
      <c r="L106" s="56" t="s">
        <v>21</v>
      </c>
      <c r="M106" s="147"/>
      <c r="N106" s="147"/>
      <c r="O106" s="147"/>
    </row>
    <row r="107" spans="1:15" ht="24.95" customHeight="1" x14ac:dyDescent="0.2">
      <c r="A107" s="155"/>
      <c r="B107" s="143" t="s">
        <v>140</v>
      </c>
      <c r="C107" s="143"/>
      <c r="D107" s="69" t="s">
        <v>119</v>
      </c>
      <c r="E107" s="144"/>
      <c r="F107" s="145"/>
      <c r="G107" s="144"/>
      <c r="H107" s="144"/>
      <c r="I107" s="144"/>
      <c r="J107" s="144"/>
      <c r="K107" s="70" t="s">
        <v>17</v>
      </c>
      <c r="L107" s="56" t="s">
        <v>21</v>
      </c>
      <c r="M107" s="147"/>
      <c r="N107" s="147"/>
      <c r="O107" s="147"/>
    </row>
    <row r="108" spans="1:15" ht="24.95" customHeight="1" x14ac:dyDescent="0.2">
      <c r="A108" s="155"/>
      <c r="B108" s="143" t="s">
        <v>141</v>
      </c>
      <c r="C108" s="143"/>
      <c r="D108" s="69" t="s">
        <v>38</v>
      </c>
      <c r="E108" s="144">
        <f>+G108+H108+I108+J108</f>
        <v>25</v>
      </c>
      <c r="F108" s="145">
        <v>2</v>
      </c>
      <c r="G108" s="144">
        <v>10</v>
      </c>
      <c r="H108" s="144">
        <v>0</v>
      </c>
      <c r="I108" s="144">
        <v>15</v>
      </c>
      <c r="J108" s="144">
        <v>0</v>
      </c>
      <c r="K108" s="70" t="s">
        <v>17</v>
      </c>
      <c r="L108" s="56" t="s">
        <v>21</v>
      </c>
      <c r="M108" s="147"/>
      <c r="N108" s="147"/>
      <c r="O108" s="147"/>
    </row>
    <row r="109" spans="1:15" ht="24.95" customHeight="1" x14ac:dyDescent="0.2">
      <c r="A109" s="155"/>
      <c r="B109" s="143" t="s">
        <v>142</v>
      </c>
      <c r="C109" s="143"/>
      <c r="D109" s="69" t="s">
        <v>38</v>
      </c>
      <c r="E109" s="144"/>
      <c r="F109" s="145"/>
      <c r="G109" s="144"/>
      <c r="H109" s="144"/>
      <c r="I109" s="144"/>
      <c r="J109" s="144"/>
      <c r="K109" s="70" t="s">
        <v>17</v>
      </c>
      <c r="L109" s="56" t="s">
        <v>21</v>
      </c>
      <c r="M109" s="147"/>
      <c r="N109" s="147"/>
      <c r="O109" s="147"/>
    </row>
    <row r="110" spans="1:15" ht="24" customHeight="1" x14ac:dyDescent="0.2">
      <c r="A110" s="140" t="s">
        <v>143</v>
      </c>
      <c r="B110" s="140"/>
      <c r="C110" s="140"/>
      <c r="D110" s="140"/>
      <c r="E110" s="93">
        <f t="shared" ref="E110:J110" si="9">+E87+E89+E90+E91+E92+E93+E94+E95+E96+E98+E100+E102+E104+E106+E108</f>
        <v>545</v>
      </c>
      <c r="F110" s="94">
        <f t="shared" si="9"/>
        <v>30</v>
      </c>
      <c r="G110" s="94">
        <f t="shared" si="9"/>
        <v>120</v>
      </c>
      <c r="H110" s="94">
        <f t="shared" si="9"/>
        <v>95</v>
      </c>
      <c r="I110" s="94">
        <f t="shared" si="9"/>
        <v>110</v>
      </c>
      <c r="J110" s="94">
        <f t="shared" si="9"/>
        <v>220</v>
      </c>
      <c r="K110" s="72"/>
      <c r="L110" s="95"/>
      <c r="M110" s="47"/>
      <c r="N110" s="48">
        <f>(SUM(G110,I110)/E110)</f>
        <v>0.42201834862385323</v>
      </c>
      <c r="O110" s="49">
        <v>0.38541666666666702</v>
      </c>
    </row>
    <row r="111" spans="1:15" ht="51.95" customHeight="1" x14ac:dyDescent="0.2">
      <c r="A111" s="9" t="s">
        <v>1</v>
      </c>
      <c r="B111" s="149" t="s">
        <v>2</v>
      </c>
      <c r="C111" s="149"/>
      <c r="D111" s="9" t="s">
        <v>3</v>
      </c>
      <c r="E111" s="9" t="s">
        <v>4</v>
      </c>
      <c r="F111" s="9" t="s">
        <v>5</v>
      </c>
      <c r="G111" s="9" t="s">
        <v>6</v>
      </c>
      <c r="H111" s="9" t="s">
        <v>7</v>
      </c>
      <c r="I111" s="9" t="s">
        <v>8</v>
      </c>
      <c r="J111" s="9" t="s">
        <v>9</v>
      </c>
      <c r="K111" s="11" t="s">
        <v>10</v>
      </c>
      <c r="L111" s="11" t="s">
        <v>11</v>
      </c>
      <c r="N111" s="51" t="s">
        <v>12</v>
      </c>
      <c r="O111" s="51" t="s">
        <v>13</v>
      </c>
    </row>
    <row r="112" spans="1:15" ht="24" customHeight="1" x14ac:dyDescent="0.2">
      <c r="A112" s="80" t="s">
        <v>144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2"/>
      <c r="N112" s="16"/>
      <c r="O112" s="16"/>
    </row>
    <row r="113" spans="1:68" ht="24.95" customHeight="1" x14ac:dyDescent="0.2">
      <c r="A113" s="150" t="s">
        <v>145</v>
      </c>
      <c r="B113" s="151" t="s">
        <v>146</v>
      </c>
      <c r="C113" s="151"/>
      <c r="D113" s="96" t="s">
        <v>147</v>
      </c>
      <c r="E113" s="65">
        <f>+G113+H113+I113+J113</f>
        <v>20</v>
      </c>
      <c r="F113" s="65">
        <v>1</v>
      </c>
      <c r="G113" s="65">
        <v>10</v>
      </c>
      <c r="H113" s="65">
        <v>0</v>
      </c>
      <c r="I113" s="65">
        <v>10</v>
      </c>
      <c r="J113" s="65">
        <v>0</v>
      </c>
      <c r="K113" s="65" t="s">
        <v>17</v>
      </c>
      <c r="L113" s="65" t="s">
        <v>21</v>
      </c>
    </row>
    <row r="114" spans="1:68" s="98" customFormat="1" ht="24.95" customHeight="1" x14ac:dyDescent="0.2">
      <c r="A114" s="150"/>
      <c r="B114" s="143" t="s">
        <v>148</v>
      </c>
      <c r="C114" s="143"/>
      <c r="D114" s="25" t="s">
        <v>147</v>
      </c>
      <c r="E114" s="65">
        <f>+G114+H114+I114+J114</f>
        <v>20</v>
      </c>
      <c r="F114" s="56">
        <v>1</v>
      </c>
      <c r="G114" s="56">
        <v>10</v>
      </c>
      <c r="H114" s="56">
        <v>0</v>
      </c>
      <c r="I114" s="56">
        <v>10</v>
      </c>
      <c r="J114" s="56">
        <v>0</v>
      </c>
      <c r="K114" s="56" t="s">
        <v>17</v>
      </c>
      <c r="L114" s="56" t="s">
        <v>21</v>
      </c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2"/>
      <c r="BN114" s="152"/>
      <c r="BO114" s="152"/>
      <c r="BP114" s="97"/>
    </row>
    <row r="115" spans="1:68" ht="24.95" customHeight="1" x14ac:dyDescent="0.2">
      <c r="A115" s="150"/>
      <c r="B115" s="153" t="s">
        <v>149</v>
      </c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</row>
    <row r="116" spans="1:68" s="26" customFormat="1" ht="24.95" customHeight="1" x14ac:dyDescent="0.2">
      <c r="A116" s="150"/>
      <c r="B116" s="148" t="s">
        <v>150</v>
      </c>
      <c r="C116" s="148"/>
      <c r="D116" s="25" t="s">
        <v>38</v>
      </c>
      <c r="E116" s="56">
        <f>+G116+H116+I116+J116</f>
        <v>30</v>
      </c>
      <c r="F116" s="56">
        <v>1</v>
      </c>
      <c r="G116" s="56">
        <v>10</v>
      </c>
      <c r="H116" s="56">
        <v>20</v>
      </c>
      <c r="I116" s="56">
        <v>0</v>
      </c>
      <c r="J116" s="56">
        <v>0</v>
      </c>
      <c r="K116" s="53" t="s">
        <v>17</v>
      </c>
      <c r="L116" s="56" t="s">
        <v>21</v>
      </c>
      <c r="M116" s="60"/>
      <c r="N116" s="61"/>
      <c r="O116" s="61"/>
    </row>
    <row r="117" spans="1:68" s="59" customFormat="1" ht="24.95" customHeight="1" x14ac:dyDescent="0.2">
      <c r="A117" s="150"/>
      <c r="B117" s="148" t="s">
        <v>151</v>
      </c>
      <c r="C117" s="148"/>
      <c r="D117" s="25" t="s">
        <v>38</v>
      </c>
      <c r="E117" s="56">
        <f>+G117+H117+I117+J117</f>
        <v>30</v>
      </c>
      <c r="F117" s="56">
        <v>1</v>
      </c>
      <c r="G117" s="56">
        <v>0</v>
      </c>
      <c r="H117" s="56">
        <v>30</v>
      </c>
      <c r="I117" s="56">
        <v>0</v>
      </c>
      <c r="J117" s="56">
        <v>0</v>
      </c>
      <c r="K117" s="53" t="s">
        <v>17</v>
      </c>
      <c r="L117" s="56" t="s">
        <v>21</v>
      </c>
      <c r="M117" s="57"/>
      <c r="N117" s="58"/>
      <c r="O117" s="58"/>
    </row>
    <row r="118" spans="1:68" s="26" customFormat="1" ht="24.95" customHeight="1" x14ac:dyDescent="0.2">
      <c r="A118" s="150"/>
      <c r="B118" s="148" t="s">
        <v>152</v>
      </c>
      <c r="C118" s="148"/>
      <c r="D118" s="25" t="s">
        <v>38</v>
      </c>
      <c r="E118" s="56">
        <f>+G118+H118+I118+J118</f>
        <v>220</v>
      </c>
      <c r="F118" s="56">
        <v>11</v>
      </c>
      <c r="G118" s="56">
        <v>0</v>
      </c>
      <c r="H118" s="56">
        <v>0</v>
      </c>
      <c r="I118" s="56">
        <v>0</v>
      </c>
      <c r="J118" s="56">
        <v>220</v>
      </c>
      <c r="K118" s="53" t="s">
        <v>17</v>
      </c>
      <c r="L118" s="56" t="s">
        <v>21</v>
      </c>
      <c r="M118" s="60"/>
      <c r="N118" s="61"/>
      <c r="O118" s="61"/>
    </row>
    <row r="119" spans="1:68" ht="24.95" customHeight="1" x14ac:dyDescent="0.2">
      <c r="A119" s="150"/>
      <c r="B119" s="148" t="s">
        <v>153</v>
      </c>
      <c r="C119" s="148"/>
      <c r="D119" s="25" t="s">
        <v>38</v>
      </c>
      <c r="E119" s="56">
        <f>+G119+H119+I119+J119</f>
        <v>20</v>
      </c>
      <c r="F119" s="56">
        <v>1</v>
      </c>
      <c r="G119" s="56">
        <v>0</v>
      </c>
      <c r="H119" s="56">
        <v>20</v>
      </c>
      <c r="I119" s="56">
        <v>0</v>
      </c>
      <c r="J119" s="56">
        <v>0</v>
      </c>
      <c r="K119" s="53" t="s">
        <v>17</v>
      </c>
      <c r="L119" s="56" t="s">
        <v>21</v>
      </c>
    </row>
    <row r="120" spans="1:68" ht="24.95" customHeight="1" x14ac:dyDescent="0.2">
      <c r="A120" s="150"/>
      <c r="B120" s="143" t="s">
        <v>154</v>
      </c>
      <c r="C120" s="143"/>
      <c r="D120" s="25" t="s">
        <v>38</v>
      </c>
      <c r="E120" s="56">
        <f>+G120+H120+I120+J120</f>
        <v>20</v>
      </c>
      <c r="F120" s="56">
        <v>1</v>
      </c>
      <c r="G120" s="56">
        <v>0</v>
      </c>
      <c r="H120" s="56">
        <v>20</v>
      </c>
      <c r="I120" s="56">
        <v>0</v>
      </c>
      <c r="J120" s="56">
        <v>0</v>
      </c>
      <c r="K120" s="53" t="s">
        <v>17</v>
      </c>
      <c r="L120" s="56" t="s">
        <v>21</v>
      </c>
    </row>
    <row r="121" spans="1:68" s="1" customFormat="1" ht="24.95" customHeight="1" x14ac:dyDescent="0.2">
      <c r="A121" s="150"/>
      <c r="B121" s="154" t="s">
        <v>155</v>
      </c>
      <c r="C121" s="154"/>
      <c r="D121" s="154"/>
      <c r="E121" s="86">
        <f t="shared" ref="E121:J121" si="10">+E113+E114+E116+E117+E118+E119+E120</f>
        <v>360</v>
      </c>
      <c r="F121" s="86">
        <f t="shared" si="10"/>
        <v>17</v>
      </c>
      <c r="G121" s="86">
        <f t="shared" si="10"/>
        <v>30</v>
      </c>
      <c r="H121" s="86">
        <f t="shared" si="10"/>
        <v>90</v>
      </c>
      <c r="I121" s="86">
        <f t="shared" si="10"/>
        <v>20</v>
      </c>
      <c r="J121" s="86">
        <f t="shared" si="10"/>
        <v>220</v>
      </c>
      <c r="K121" s="85" t="s">
        <v>17</v>
      </c>
      <c r="L121" s="85" t="s">
        <v>24</v>
      </c>
      <c r="N121" s="3"/>
      <c r="O121" s="3"/>
    </row>
    <row r="122" spans="1:68" ht="24.95" customHeight="1" x14ac:dyDescent="0.2">
      <c r="A122"/>
      <c r="B122" s="148" t="s">
        <v>156</v>
      </c>
      <c r="C122" s="148"/>
      <c r="D122" s="25" t="s">
        <v>38</v>
      </c>
      <c r="E122" s="65">
        <f>+G122+H122+I122+J122</f>
        <v>30</v>
      </c>
      <c r="F122" s="56">
        <v>1</v>
      </c>
      <c r="G122" s="56">
        <v>0</v>
      </c>
      <c r="H122" s="56">
        <v>0</v>
      </c>
      <c r="I122" s="56">
        <v>30</v>
      </c>
      <c r="J122" s="70">
        <v>0</v>
      </c>
      <c r="K122" s="53" t="s">
        <v>17</v>
      </c>
      <c r="L122" s="56" t="s">
        <v>21</v>
      </c>
    </row>
    <row r="123" spans="1:68" ht="24.95" customHeight="1" x14ac:dyDescent="0.2">
      <c r="A123" s="99"/>
      <c r="B123" s="143" t="s">
        <v>157</v>
      </c>
      <c r="C123" s="143"/>
      <c r="D123" s="69" t="s">
        <v>38</v>
      </c>
      <c r="E123" s="144">
        <f>+G123+H123+I123+J123</f>
        <v>25</v>
      </c>
      <c r="F123" s="145">
        <v>2</v>
      </c>
      <c r="G123" s="144">
        <v>15</v>
      </c>
      <c r="H123" s="144">
        <v>0</v>
      </c>
      <c r="I123" s="144">
        <v>10</v>
      </c>
      <c r="J123" s="146">
        <v>0</v>
      </c>
      <c r="K123" s="56" t="s">
        <v>17</v>
      </c>
      <c r="L123" s="56" t="s">
        <v>21</v>
      </c>
      <c r="M123" s="147"/>
      <c r="N123" s="147"/>
      <c r="O123" s="147"/>
    </row>
    <row r="124" spans="1:68" ht="24.95" customHeight="1" x14ac:dyDescent="0.2">
      <c r="A124" s="99"/>
      <c r="B124" s="143" t="s">
        <v>158</v>
      </c>
      <c r="C124" s="143"/>
      <c r="D124" s="69" t="s">
        <v>106</v>
      </c>
      <c r="E124" s="144"/>
      <c r="F124" s="145"/>
      <c r="G124" s="144"/>
      <c r="H124" s="144"/>
      <c r="I124" s="144"/>
      <c r="J124" s="146"/>
      <c r="K124" s="56" t="s">
        <v>17</v>
      </c>
      <c r="L124" s="56" t="s">
        <v>21</v>
      </c>
      <c r="M124" s="147"/>
      <c r="N124" s="147"/>
      <c r="O124" s="147"/>
    </row>
    <row r="125" spans="1:68" ht="24.95" customHeight="1" x14ac:dyDescent="0.2">
      <c r="A125" s="99"/>
      <c r="B125" s="143" t="s">
        <v>159</v>
      </c>
      <c r="C125" s="143"/>
      <c r="D125" s="69" t="s">
        <v>38</v>
      </c>
      <c r="E125" s="144">
        <f>+G125+H125+I125+J125</f>
        <v>30</v>
      </c>
      <c r="F125" s="145">
        <v>2</v>
      </c>
      <c r="G125" s="144">
        <v>20</v>
      </c>
      <c r="H125" s="144">
        <v>0</v>
      </c>
      <c r="I125" s="144">
        <v>10</v>
      </c>
      <c r="J125" s="146">
        <v>0</v>
      </c>
      <c r="K125" s="56" t="s">
        <v>17</v>
      </c>
      <c r="L125" s="56" t="s">
        <v>21</v>
      </c>
      <c r="M125" s="147"/>
      <c r="N125" s="147"/>
      <c r="O125" s="147"/>
    </row>
    <row r="126" spans="1:68" ht="24.95" customHeight="1" x14ac:dyDescent="0.2">
      <c r="A126" s="99"/>
      <c r="B126" s="143" t="s">
        <v>160</v>
      </c>
      <c r="C126" s="143"/>
      <c r="D126" s="69" t="s">
        <v>96</v>
      </c>
      <c r="E126" s="144"/>
      <c r="F126" s="145"/>
      <c r="G126" s="144"/>
      <c r="H126" s="144"/>
      <c r="I126" s="144"/>
      <c r="J126" s="146"/>
      <c r="K126" s="56" t="s">
        <v>17</v>
      </c>
      <c r="L126" s="56" t="s">
        <v>21</v>
      </c>
      <c r="M126" s="147"/>
      <c r="N126" s="147"/>
      <c r="O126" s="147"/>
    </row>
    <row r="127" spans="1:68" ht="24.95" customHeight="1" x14ac:dyDescent="0.2">
      <c r="A127" s="99"/>
      <c r="B127" s="143" t="s">
        <v>161</v>
      </c>
      <c r="C127" s="143"/>
      <c r="D127" s="69" t="s">
        <v>38</v>
      </c>
      <c r="E127" s="144">
        <f>+G127+H127+I127+J127</f>
        <v>25</v>
      </c>
      <c r="F127" s="145">
        <v>2</v>
      </c>
      <c r="G127" s="144">
        <v>15</v>
      </c>
      <c r="H127" s="144">
        <v>0</v>
      </c>
      <c r="I127" s="144">
        <v>10</v>
      </c>
      <c r="J127" s="146">
        <v>0</v>
      </c>
      <c r="K127" s="56" t="s">
        <v>17</v>
      </c>
      <c r="L127" s="56" t="s">
        <v>21</v>
      </c>
      <c r="M127" s="147"/>
      <c r="N127" s="147"/>
      <c r="O127" s="147"/>
    </row>
    <row r="128" spans="1:68" ht="24.95" customHeight="1" x14ac:dyDescent="0.2">
      <c r="A128" s="99"/>
      <c r="B128" s="143" t="s">
        <v>162</v>
      </c>
      <c r="C128" s="143"/>
      <c r="D128" s="69" t="s">
        <v>38</v>
      </c>
      <c r="E128" s="144"/>
      <c r="F128" s="145"/>
      <c r="G128" s="144"/>
      <c r="H128" s="144"/>
      <c r="I128" s="144"/>
      <c r="J128" s="146"/>
      <c r="K128" s="56" t="s">
        <v>17</v>
      </c>
      <c r="L128" s="56" t="s">
        <v>21</v>
      </c>
      <c r="M128" s="147"/>
      <c r="N128" s="147"/>
      <c r="O128" s="147"/>
    </row>
    <row r="129" spans="1:15" ht="24.95" customHeight="1" x14ac:dyDescent="0.2">
      <c r="A129" s="99"/>
      <c r="B129" s="143" t="s">
        <v>163</v>
      </c>
      <c r="C129" s="143"/>
      <c r="D129" s="69" t="s">
        <v>38</v>
      </c>
      <c r="E129" s="144">
        <f>+G129+H129+I129+J129</f>
        <v>25</v>
      </c>
      <c r="F129" s="145">
        <v>2</v>
      </c>
      <c r="G129" s="144">
        <v>15</v>
      </c>
      <c r="H129" s="144">
        <v>0</v>
      </c>
      <c r="I129" s="144">
        <v>10</v>
      </c>
      <c r="J129" s="146">
        <v>0</v>
      </c>
      <c r="K129" s="56" t="s">
        <v>17</v>
      </c>
      <c r="L129" s="56" t="s">
        <v>21</v>
      </c>
      <c r="M129" s="147"/>
      <c r="N129" s="147"/>
      <c r="O129" s="147"/>
    </row>
    <row r="130" spans="1:15" ht="24.95" customHeight="1" x14ac:dyDescent="0.2">
      <c r="A130" s="99"/>
      <c r="B130" s="143" t="s">
        <v>164</v>
      </c>
      <c r="C130" s="143"/>
      <c r="D130" s="69" t="s">
        <v>38</v>
      </c>
      <c r="E130" s="144"/>
      <c r="F130" s="145"/>
      <c r="G130" s="144"/>
      <c r="H130" s="144"/>
      <c r="I130" s="144"/>
      <c r="J130" s="146"/>
      <c r="K130" s="56" t="s">
        <v>17</v>
      </c>
      <c r="L130" s="56" t="s">
        <v>21</v>
      </c>
      <c r="M130" s="147"/>
      <c r="N130" s="147"/>
      <c r="O130" s="147"/>
    </row>
    <row r="131" spans="1:15" ht="24.95" customHeight="1" x14ac:dyDescent="0.2">
      <c r="A131" s="99"/>
      <c r="B131" s="143" t="s">
        <v>165</v>
      </c>
      <c r="C131" s="143"/>
      <c r="D131" s="69" t="s">
        <v>38</v>
      </c>
      <c r="E131" s="144">
        <f>+G131+H131+I131+J131</f>
        <v>20</v>
      </c>
      <c r="F131" s="145">
        <v>2</v>
      </c>
      <c r="G131" s="144">
        <v>0</v>
      </c>
      <c r="H131" s="144">
        <v>0</v>
      </c>
      <c r="I131" s="144">
        <v>20</v>
      </c>
      <c r="J131" s="146">
        <v>0</v>
      </c>
      <c r="K131" s="56" t="s">
        <v>17</v>
      </c>
      <c r="L131" s="56" t="s">
        <v>21</v>
      </c>
      <c r="M131" s="147"/>
      <c r="N131" s="147"/>
      <c r="O131" s="147"/>
    </row>
    <row r="132" spans="1:15" ht="24.95" customHeight="1" x14ac:dyDescent="0.2">
      <c r="A132" s="99"/>
      <c r="B132" s="143" t="s">
        <v>166</v>
      </c>
      <c r="C132" s="143"/>
      <c r="D132" s="69" t="s">
        <v>167</v>
      </c>
      <c r="E132" s="144"/>
      <c r="F132" s="145"/>
      <c r="G132" s="144"/>
      <c r="H132" s="144"/>
      <c r="I132" s="144"/>
      <c r="J132" s="146"/>
      <c r="K132" s="56" t="s">
        <v>17</v>
      </c>
      <c r="L132" s="56" t="s">
        <v>21</v>
      </c>
      <c r="M132" s="147"/>
      <c r="N132" s="147"/>
      <c r="O132" s="147"/>
    </row>
    <row r="133" spans="1:15" ht="24.95" customHeight="1" x14ac:dyDescent="0.2">
      <c r="A133" s="99"/>
      <c r="B133" s="143" t="s">
        <v>168</v>
      </c>
      <c r="C133" s="143"/>
      <c r="D133" s="69" t="s">
        <v>169</v>
      </c>
      <c r="E133" s="144">
        <f>+G133+H133+I133+J133</f>
        <v>25</v>
      </c>
      <c r="F133" s="145">
        <v>2</v>
      </c>
      <c r="G133" s="144">
        <v>15</v>
      </c>
      <c r="H133" s="144">
        <v>0</v>
      </c>
      <c r="I133" s="144">
        <v>10</v>
      </c>
      <c r="J133" s="146">
        <v>0</v>
      </c>
      <c r="K133" s="56" t="s">
        <v>17</v>
      </c>
      <c r="L133" s="56" t="s">
        <v>21</v>
      </c>
      <c r="M133" s="147"/>
      <c r="N133" s="147"/>
      <c r="O133" s="147"/>
    </row>
    <row r="134" spans="1:15" ht="24.95" customHeight="1" x14ac:dyDescent="0.2">
      <c r="A134" s="99"/>
      <c r="B134" s="143" t="s">
        <v>170</v>
      </c>
      <c r="C134" s="143"/>
      <c r="D134" s="69" t="s">
        <v>32</v>
      </c>
      <c r="E134" s="144"/>
      <c r="F134" s="145"/>
      <c r="G134" s="144"/>
      <c r="H134" s="144"/>
      <c r="I134" s="144"/>
      <c r="J134" s="146"/>
      <c r="K134" s="56" t="s">
        <v>17</v>
      </c>
      <c r="L134" s="56" t="s">
        <v>21</v>
      </c>
      <c r="M134" s="147"/>
      <c r="N134" s="147"/>
      <c r="O134" s="147"/>
    </row>
    <row r="135" spans="1:15" ht="24" customHeight="1" x14ac:dyDescent="0.2">
      <c r="A135" s="140" t="s">
        <v>171</v>
      </c>
      <c r="B135" s="140"/>
      <c r="C135" s="140"/>
      <c r="D135" s="140"/>
      <c r="E135" s="100">
        <f t="shared" ref="E135:J135" si="11">+E113+E114+E116+E117+E118+E119+E120+E122+E123+E125+E127+E129+E131+E133</f>
        <v>540</v>
      </c>
      <c r="F135" s="71">
        <f t="shared" si="11"/>
        <v>30</v>
      </c>
      <c r="G135" s="71">
        <f t="shared" si="11"/>
        <v>110</v>
      </c>
      <c r="H135" s="71">
        <f t="shared" si="11"/>
        <v>90</v>
      </c>
      <c r="I135" s="71">
        <f t="shared" si="11"/>
        <v>120</v>
      </c>
      <c r="J135" s="71">
        <f t="shared" si="11"/>
        <v>220</v>
      </c>
      <c r="K135" s="71"/>
      <c r="L135" s="71"/>
      <c r="M135" s="47"/>
      <c r="N135" s="48">
        <f>(SUM(G135,I135)/E135)</f>
        <v>0.42592592592592593</v>
      </c>
      <c r="O135" s="49">
        <v>0.38541666666666702</v>
      </c>
    </row>
    <row r="136" spans="1:15" s="1" customFormat="1" ht="24" customHeight="1" x14ac:dyDescent="0.2">
      <c r="A136" s="141" t="s">
        <v>172</v>
      </c>
      <c r="B136" s="141"/>
      <c r="C136" s="141"/>
      <c r="D136" s="141"/>
      <c r="E136" s="101">
        <f t="shared" ref="E136:J136" si="12">+E19+E35+E58+E84+E110+E135</f>
        <v>3004</v>
      </c>
      <c r="F136" s="101">
        <f t="shared" si="12"/>
        <v>180</v>
      </c>
      <c r="G136" s="101">
        <f t="shared" si="12"/>
        <v>699</v>
      </c>
      <c r="H136" s="101">
        <f t="shared" si="12"/>
        <v>735</v>
      </c>
      <c r="I136" s="101">
        <f t="shared" si="12"/>
        <v>610</v>
      </c>
      <c r="J136" s="101">
        <f t="shared" si="12"/>
        <v>960</v>
      </c>
      <c r="K136" s="101"/>
      <c r="L136" s="101"/>
      <c r="M136" s="47"/>
      <c r="N136" s="102">
        <f>(SUM(G136,I136)/E136)</f>
        <v>0.43575233022636484</v>
      </c>
      <c r="O136" s="102">
        <v>0.38541666666666702</v>
      </c>
    </row>
    <row r="137" spans="1:15" s="1" customFormat="1" ht="24" customHeight="1" x14ac:dyDescent="0.2">
      <c r="A137" s="142" t="s">
        <v>173</v>
      </c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47"/>
      <c r="N137" s="103"/>
      <c r="O137" s="103"/>
    </row>
    <row r="138" spans="1:15" ht="14.45" customHeight="1" x14ac:dyDescent="0.2"/>
  </sheetData>
  <mergeCells count="335">
    <mergeCell ref="B2:C2"/>
    <mergeCell ref="A4:A18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9:D19"/>
    <mergeCell ref="B20:C20"/>
    <mergeCell ref="A22:A34"/>
    <mergeCell ref="B22:C22"/>
    <mergeCell ref="B23:C23"/>
    <mergeCell ref="B24:C24"/>
    <mergeCell ref="B25:C25"/>
    <mergeCell ref="B26:C26"/>
    <mergeCell ref="B27:C27"/>
    <mergeCell ref="B28:C28"/>
    <mergeCell ref="B29:C29"/>
    <mergeCell ref="B31:C31"/>
    <mergeCell ref="B32:C32"/>
    <mergeCell ref="E32:E33"/>
    <mergeCell ref="F32:F33"/>
    <mergeCell ref="G32:G33"/>
    <mergeCell ref="I32:I33"/>
    <mergeCell ref="M32:O32"/>
    <mergeCell ref="B33:C33"/>
    <mergeCell ref="M33:O33"/>
    <mergeCell ref="B34:C34"/>
    <mergeCell ref="A35:D35"/>
    <mergeCell ref="H55:H56"/>
    <mergeCell ref="I55:I56"/>
    <mergeCell ref="J55:J56"/>
    <mergeCell ref="B36:C36"/>
    <mergeCell ref="B38:C38"/>
    <mergeCell ref="M38:O38"/>
    <mergeCell ref="A39:A46"/>
    <mergeCell ref="B39:C39"/>
    <mergeCell ref="M39:O39"/>
    <mergeCell ref="B40:L40"/>
    <mergeCell ref="B41:C41"/>
    <mergeCell ref="B42:C42"/>
    <mergeCell ref="B43:C43"/>
    <mergeCell ref="B44:C44"/>
    <mergeCell ref="M44:O44"/>
    <mergeCell ref="B45:C45"/>
    <mergeCell ref="B46:D46"/>
    <mergeCell ref="M47:O47"/>
    <mergeCell ref="B48:C48"/>
    <mergeCell ref="M48:O48"/>
    <mergeCell ref="B49:C49"/>
    <mergeCell ref="E49:E50"/>
    <mergeCell ref="F49:F50"/>
    <mergeCell ref="G49:G50"/>
    <mergeCell ref="H49:H50"/>
    <mergeCell ref="I49:I50"/>
    <mergeCell ref="J49:J50"/>
    <mergeCell ref="K49:K50"/>
    <mergeCell ref="M49:O49"/>
    <mergeCell ref="B50:C50"/>
    <mergeCell ref="M50:O50"/>
    <mergeCell ref="B47:C47"/>
    <mergeCell ref="E47:E48"/>
    <mergeCell ref="F47:F48"/>
    <mergeCell ref="G47:G48"/>
    <mergeCell ref="H47:H48"/>
    <mergeCell ref="I47:I48"/>
    <mergeCell ref="J47:J48"/>
    <mergeCell ref="K47:K48"/>
    <mergeCell ref="M51:O51"/>
    <mergeCell ref="B52:C52"/>
    <mergeCell ref="M52:O52"/>
    <mergeCell ref="B53:C53"/>
    <mergeCell ref="E53:E54"/>
    <mergeCell ref="F53:F54"/>
    <mergeCell ref="G53:G54"/>
    <mergeCell ref="H53:H54"/>
    <mergeCell ref="I53:I54"/>
    <mergeCell ref="J53:J54"/>
    <mergeCell ref="K53:K54"/>
    <mergeCell ref="M53:O53"/>
    <mergeCell ref="B54:C54"/>
    <mergeCell ref="M54:O54"/>
    <mergeCell ref="B51:C51"/>
    <mergeCell ref="E51:E52"/>
    <mergeCell ref="F51:F52"/>
    <mergeCell ref="G51:G52"/>
    <mergeCell ref="H51:H52"/>
    <mergeCell ref="I51:I52"/>
    <mergeCell ref="J51:J52"/>
    <mergeCell ref="K51:K52"/>
    <mergeCell ref="K55:K56"/>
    <mergeCell ref="M55:O55"/>
    <mergeCell ref="B56:C56"/>
    <mergeCell ref="M56:O56"/>
    <mergeCell ref="B57:C57"/>
    <mergeCell ref="A58:D58"/>
    <mergeCell ref="B59:C59"/>
    <mergeCell ref="B61:C61"/>
    <mergeCell ref="A62:A71"/>
    <mergeCell ref="B62:C62"/>
    <mergeCell ref="B63:C63"/>
    <mergeCell ref="B64:L64"/>
    <mergeCell ref="B65:C65"/>
    <mergeCell ref="B66:C66"/>
    <mergeCell ref="B67:C67"/>
    <mergeCell ref="B68:C68"/>
    <mergeCell ref="B69:C69"/>
    <mergeCell ref="B70:C70"/>
    <mergeCell ref="B71:D71"/>
    <mergeCell ref="A47:A57"/>
    <mergeCell ref="B55:C55"/>
    <mergeCell ref="E55:E56"/>
    <mergeCell ref="F55:F56"/>
    <mergeCell ref="G55:G56"/>
    <mergeCell ref="A72:A83"/>
    <mergeCell ref="B72:C72"/>
    <mergeCell ref="E72:E73"/>
    <mergeCell ref="F72:F73"/>
    <mergeCell ref="G72:G73"/>
    <mergeCell ref="H72:H73"/>
    <mergeCell ref="I72:I73"/>
    <mergeCell ref="J72:J73"/>
    <mergeCell ref="M72:O72"/>
    <mergeCell ref="B73:C73"/>
    <mergeCell ref="M73:O73"/>
    <mergeCell ref="B74:C74"/>
    <mergeCell ref="E74:E75"/>
    <mergeCell ref="F74:F75"/>
    <mergeCell ref="G74:G75"/>
    <mergeCell ref="H74:H75"/>
    <mergeCell ref="I74:I75"/>
    <mergeCell ref="J74:J75"/>
    <mergeCell ref="M74:O74"/>
    <mergeCell ref="B75:C75"/>
    <mergeCell ref="M75:O75"/>
    <mergeCell ref="B76:C76"/>
    <mergeCell ref="E76:E77"/>
    <mergeCell ref="F76:F77"/>
    <mergeCell ref="G76:G77"/>
    <mergeCell ref="H76:H77"/>
    <mergeCell ref="I76:I77"/>
    <mergeCell ref="J76:J77"/>
    <mergeCell ref="M76:O76"/>
    <mergeCell ref="B77:C77"/>
    <mergeCell ref="M77:O77"/>
    <mergeCell ref="B78:C78"/>
    <mergeCell ref="E78:E79"/>
    <mergeCell ref="F78:F79"/>
    <mergeCell ref="G78:G79"/>
    <mergeCell ref="H78:H79"/>
    <mergeCell ref="I78:I79"/>
    <mergeCell ref="J78:J79"/>
    <mergeCell ref="M78:O78"/>
    <mergeCell ref="B79:C79"/>
    <mergeCell ref="M79:O79"/>
    <mergeCell ref="B80:C80"/>
    <mergeCell ref="E80:E81"/>
    <mergeCell ref="F80:F81"/>
    <mergeCell ref="G80:G81"/>
    <mergeCell ref="H80:H81"/>
    <mergeCell ref="I80:I81"/>
    <mergeCell ref="J80:J81"/>
    <mergeCell ref="M80:O80"/>
    <mergeCell ref="B81:C81"/>
    <mergeCell ref="M81:O81"/>
    <mergeCell ref="B82:C82"/>
    <mergeCell ref="E82:E83"/>
    <mergeCell ref="F82:F83"/>
    <mergeCell ref="G82:G83"/>
    <mergeCell ref="H82:H83"/>
    <mergeCell ref="I82:I83"/>
    <mergeCell ref="J82:J83"/>
    <mergeCell ref="M82:O82"/>
    <mergeCell ref="B83:C83"/>
    <mergeCell ref="M83:O83"/>
    <mergeCell ref="A84:D84"/>
    <mergeCell ref="B85:C85"/>
    <mergeCell ref="A87:A97"/>
    <mergeCell ref="B87:C87"/>
    <mergeCell ref="B88:L88"/>
    <mergeCell ref="B89:C89"/>
    <mergeCell ref="B90:C90"/>
    <mergeCell ref="B91:C91"/>
    <mergeCell ref="B92:C92"/>
    <mergeCell ref="B93:C93"/>
    <mergeCell ref="B94:C94"/>
    <mergeCell ref="B96:C96"/>
    <mergeCell ref="B97:D97"/>
    <mergeCell ref="A98:A109"/>
    <mergeCell ref="B98:C98"/>
    <mergeCell ref="E98:E99"/>
    <mergeCell ref="F98:F99"/>
    <mergeCell ref="G98:G99"/>
    <mergeCell ref="H98:H99"/>
    <mergeCell ref="I98:I99"/>
    <mergeCell ref="J98:J99"/>
    <mergeCell ref="M98:O98"/>
    <mergeCell ref="B99:C99"/>
    <mergeCell ref="M99:O99"/>
    <mergeCell ref="B100:C100"/>
    <mergeCell ref="E100:E101"/>
    <mergeCell ref="F100:F101"/>
    <mergeCell ref="G100:G101"/>
    <mergeCell ref="H100:H101"/>
    <mergeCell ref="I100:I101"/>
    <mergeCell ref="J100:J101"/>
    <mergeCell ref="M100:O100"/>
    <mergeCell ref="B101:C101"/>
    <mergeCell ref="M101:O101"/>
    <mergeCell ref="B102:C102"/>
    <mergeCell ref="E102:E103"/>
    <mergeCell ref="F102:F103"/>
    <mergeCell ref="G102:G103"/>
    <mergeCell ref="H102:H103"/>
    <mergeCell ref="I102:I103"/>
    <mergeCell ref="J102:J103"/>
    <mergeCell ref="M102:O102"/>
    <mergeCell ref="B103:C103"/>
    <mergeCell ref="M103:O103"/>
    <mergeCell ref="B104:C104"/>
    <mergeCell ref="E104:E105"/>
    <mergeCell ref="F104:F105"/>
    <mergeCell ref="G104:G105"/>
    <mergeCell ref="H104:H105"/>
    <mergeCell ref="I104:I105"/>
    <mergeCell ref="J104:J105"/>
    <mergeCell ref="M104:O104"/>
    <mergeCell ref="B105:C105"/>
    <mergeCell ref="M105:O105"/>
    <mergeCell ref="B106:C106"/>
    <mergeCell ref="E106:E107"/>
    <mergeCell ref="F106:F107"/>
    <mergeCell ref="G106:G107"/>
    <mergeCell ref="H106:H107"/>
    <mergeCell ref="I106:I107"/>
    <mergeCell ref="J106:J107"/>
    <mergeCell ref="M106:O106"/>
    <mergeCell ref="B107:C107"/>
    <mergeCell ref="M107:O107"/>
    <mergeCell ref="B108:C108"/>
    <mergeCell ref="E108:E109"/>
    <mergeCell ref="F108:F109"/>
    <mergeCell ref="G108:G109"/>
    <mergeCell ref="H108:H109"/>
    <mergeCell ref="I108:I109"/>
    <mergeCell ref="J108:J109"/>
    <mergeCell ref="M108:O108"/>
    <mergeCell ref="B109:C109"/>
    <mergeCell ref="M109:O109"/>
    <mergeCell ref="A110:D110"/>
    <mergeCell ref="B111:C111"/>
    <mergeCell ref="A113:A121"/>
    <mergeCell ref="B113:C113"/>
    <mergeCell ref="B114:C114"/>
    <mergeCell ref="M114:BO114"/>
    <mergeCell ref="B115:L115"/>
    <mergeCell ref="B116:C116"/>
    <mergeCell ref="B117:C117"/>
    <mergeCell ref="B118:C118"/>
    <mergeCell ref="B119:C119"/>
    <mergeCell ref="B120:C120"/>
    <mergeCell ref="B121:D121"/>
    <mergeCell ref="B122:C122"/>
    <mergeCell ref="B123:C123"/>
    <mergeCell ref="E123:E124"/>
    <mergeCell ref="F123:F124"/>
    <mergeCell ref="G123:G124"/>
    <mergeCell ref="H123:H124"/>
    <mergeCell ref="I123:I124"/>
    <mergeCell ref="J123:J124"/>
    <mergeCell ref="M123:O123"/>
    <mergeCell ref="B124:C124"/>
    <mergeCell ref="M124:O124"/>
    <mergeCell ref="B125:C125"/>
    <mergeCell ref="E125:E126"/>
    <mergeCell ref="F125:F126"/>
    <mergeCell ref="G125:G126"/>
    <mergeCell ref="H125:H126"/>
    <mergeCell ref="I125:I126"/>
    <mergeCell ref="J125:J126"/>
    <mergeCell ref="M125:O125"/>
    <mergeCell ref="B126:C126"/>
    <mergeCell ref="M126:O126"/>
    <mergeCell ref="B127:C127"/>
    <mergeCell ref="E127:E128"/>
    <mergeCell ref="F127:F128"/>
    <mergeCell ref="G127:G128"/>
    <mergeCell ref="H127:H128"/>
    <mergeCell ref="I127:I128"/>
    <mergeCell ref="J127:J128"/>
    <mergeCell ref="M127:O127"/>
    <mergeCell ref="B128:C128"/>
    <mergeCell ref="M128:O128"/>
    <mergeCell ref="B129:C129"/>
    <mergeCell ref="E129:E130"/>
    <mergeCell ref="F129:F130"/>
    <mergeCell ref="G129:G130"/>
    <mergeCell ref="H129:H130"/>
    <mergeCell ref="I129:I130"/>
    <mergeCell ref="J129:J130"/>
    <mergeCell ref="M129:O129"/>
    <mergeCell ref="B130:C130"/>
    <mergeCell ref="M130:O130"/>
    <mergeCell ref="M133:O133"/>
    <mergeCell ref="B134:C134"/>
    <mergeCell ref="M134:O134"/>
    <mergeCell ref="B131:C131"/>
    <mergeCell ref="E131:E132"/>
    <mergeCell ref="F131:F132"/>
    <mergeCell ref="G131:G132"/>
    <mergeCell ref="H131:H132"/>
    <mergeCell ref="I131:I132"/>
    <mergeCell ref="J131:J132"/>
    <mergeCell ref="M131:O131"/>
    <mergeCell ref="B132:C132"/>
    <mergeCell ref="M132:O132"/>
    <mergeCell ref="A135:D135"/>
    <mergeCell ref="A136:D136"/>
    <mergeCell ref="A137:L137"/>
    <mergeCell ref="B133:C133"/>
    <mergeCell ref="E133:E134"/>
    <mergeCell ref="F133:F134"/>
    <mergeCell ref="G133:G134"/>
    <mergeCell ref="H133:H134"/>
    <mergeCell ref="I133:I134"/>
    <mergeCell ref="J133:J134"/>
  </mergeCells>
  <printOptions horizontalCentered="1"/>
  <pageMargins left="0" right="0" top="0" bottom="0" header="0.51180555555555496" footer="0.51180555555555496"/>
  <pageSetup paperSize="8" scale="95" firstPageNumber="0" orientation="landscape" horizontalDpi="300" verticalDpi="300" r:id="rId1"/>
  <rowBreaks count="5" manualBreakCount="5">
    <brk id="19" max="16383" man="1"/>
    <brk id="35" max="16383" man="1"/>
    <brk id="61" max="16383" man="1"/>
    <brk id="84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"/>
  <sheetViews>
    <sheetView view="pageBreakPreview" zoomScale="90" zoomScaleNormal="100" zoomScalePageLayoutView="90" workbookViewId="0">
      <selection activeCell="E5" sqref="E5"/>
    </sheetView>
  </sheetViews>
  <sheetFormatPr defaultColWidth="10" defaultRowHeight="12.75" x14ac:dyDescent="0.2"/>
  <cols>
    <col min="1" max="1" width="12.5703125" style="104" customWidth="1"/>
    <col min="2" max="3" width="11.85546875" style="104" customWidth="1"/>
    <col min="4" max="4" width="12.42578125" style="104" customWidth="1"/>
    <col min="5" max="12" width="9" style="104" customWidth="1"/>
    <col min="13" max="1024" width="10" style="104"/>
  </cols>
  <sheetData>
    <row r="1" spans="1:12" ht="18.75" x14ac:dyDescent="0.2">
      <c r="A1" s="105" t="s">
        <v>174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7"/>
    </row>
    <row r="2" spans="1:12" ht="28.5" customHeight="1" x14ac:dyDescent="0.2">
      <c r="A2" s="108" t="s">
        <v>1</v>
      </c>
      <c r="B2" s="108" t="s">
        <v>2</v>
      </c>
      <c r="C2" s="108" t="s">
        <v>175</v>
      </c>
      <c r="D2" s="108" t="s">
        <v>3</v>
      </c>
      <c r="E2" s="108" t="s">
        <v>4</v>
      </c>
      <c r="F2" s="108" t="s">
        <v>5</v>
      </c>
      <c r="G2" s="108" t="s">
        <v>6</v>
      </c>
      <c r="H2" s="108" t="s">
        <v>7</v>
      </c>
      <c r="I2" s="108" t="s">
        <v>8</v>
      </c>
      <c r="J2" s="108" t="s">
        <v>9</v>
      </c>
      <c r="K2" s="108" t="s">
        <v>10</v>
      </c>
      <c r="L2" s="108" t="s">
        <v>11</v>
      </c>
    </row>
    <row r="3" spans="1:12" ht="18" customHeight="1" x14ac:dyDescent="0.2">
      <c r="A3" s="184" t="s">
        <v>176</v>
      </c>
      <c r="B3" s="184"/>
      <c r="C3" s="184"/>
      <c r="D3" s="184"/>
      <c r="E3" s="109" t="e">
        <f>'Plan studiów'!#REF!</f>
        <v>#REF!</v>
      </c>
      <c r="F3" s="110" t="e">
        <f>'Plan studiów'!#REF!</f>
        <v>#REF!</v>
      </c>
      <c r="G3" s="109" t="e">
        <f>'Plan studiów'!#REF!</f>
        <v>#REF!</v>
      </c>
      <c r="H3" s="109" t="e">
        <f>'Plan studiów'!#REF!</f>
        <v>#REF!</v>
      </c>
      <c r="I3" s="109" t="e">
        <f>'Plan studiów'!#REF!</f>
        <v>#REF!</v>
      </c>
      <c r="J3" s="109" t="e">
        <f>'Plan studiów'!#REF!</f>
        <v>#REF!</v>
      </c>
      <c r="K3" s="109"/>
      <c r="L3" s="109"/>
    </row>
    <row r="4" spans="1:12" ht="18" customHeight="1" x14ac:dyDescent="0.2">
      <c r="A4" s="184" t="s">
        <v>177</v>
      </c>
      <c r="B4" s="184"/>
      <c r="C4" s="184"/>
      <c r="D4" s="184"/>
      <c r="E4" s="109" t="e">
        <f>'Plan studiów'!#REF!</f>
        <v>#REF!</v>
      </c>
      <c r="F4" s="110" t="e">
        <f>'Plan studiów'!#REF!</f>
        <v>#REF!</v>
      </c>
      <c r="G4" s="109" t="e">
        <f>'Plan studiów'!#REF!</f>
        <v>#REF!</v>
      </c>
      <c r="H4" s="109" t="e">
        <f>'Plan studiów'!#REF!</f>
        <v>#REF!</v>
      </c>
      <c r="I4" s="109" t="e">
        <f>'Plan studiów'!#REF!</f>
        <v>#REF!</v>
      </c>
      <c r="J4" s="109" t="e">
        <f>'Plan studiów'!#REF!</f>
        <v>#REF!</v>
      </c>
      <c r="K4" s="109"/>
      <c r="L4" s="109"/>
    </row>
    <row r="5" spans="1:12" ht="18" customHeight="1" x14ac:dyDescent="0.2">
      <c r="A5" s="184" t="s">
        <v>178</v>
      </c>
      <c r="B5" s="184"/>
      <c r="C5" s="184"/>
      <c r="D5" s="184"/>
      <c r="E5" s="109" t="e">
        <f>'Plan studiów'!#REF!</f>
        <v>#REF!</v>
      </c>
      <c r="F5" s="110" t="e">
        <f>'Plan studiów'!#REF!</f>
        <v>#REF!</v>
      </c>
      <c r="G5" s="109" t="e">
        <f>'Plan studiów'!#REF!</f>
        <v>#REF!</v>
      </c>
      <c r="H5" s="109" t="e">
        <f>'Plan studiów'!#REF!</f>
        <v>#REF!</v>
      </c>
      <c r="I5" s="109" t="e">
        <f>'Plan studiów'!#REF!</f>
        <v>#REF!</v>
      </c>
      <c r="J5" s="109" t="e">
        <f>'Plan studiów'!#REF!</f>
        <v>#REF!</v>
      </c>
      <c r="K5" s="109"/>
      <c r="L5" s="109"/>
    </row>
    <row r="6" spans="1:12" ht="18" customHeight="1" x14ac:dyDescent="0.2">
      <c r="A6" s="182" t="s">
        <v>179</v>
      </c>
      <c r="B6" s="182"/>
      <c r="C6" s="182"/>
      <c r="D6" s="182"/>
      <c r="E6" s="111" t="e">
        <f t="shared" ref="E6:J6" si="0">SUM(E3:E5)</f>
        <v>#REF!</v>
      </c>
      <c r="F6" s="112" t="e">
        <f t="shared" si="0"/>
        <v>#REF!</v>
      </c>
      <c r="G6" s="111" t="e">
        <f t="shared" si="0"/>
        <v>#REF!</v>
      </c>
      <c r="H6" s="111" t="e">
        <f t="shared" si="0"/>
        <v>#REF!</v>
      </c>
      <c r="I6" s="111" t="e">
        <f t="shared" si="0"/>
        <v>#REF!</v>
      </c>
      <c r="J6" s="111" t="e">
        <f t="shared" si="0"/>
        <v>#REF!</v>
      </c>
      <c r="K6" s="111"/>
      <c r="L6" s="113"/>
    </row>
    <row r="7" spans="1:12" ht="18" customHeight="1" x14ac:dyDescent="0.2">
      <c r="A7" s="184" t="s">
        <v>180</v>
      </c>
      <c r="B7" s="184"/>
      <c r="C7" s="184"/>
      <c r="D7" s="184"/>
      <c r="E7" s="109" t="e">
        <f>'Plan studiów'!#REF!</f>
        <v>#REF!</v>
      </c>
      <c r="F7" s="110" t="e">
        <f>'Plan studiów'!#REF!</f>
        <v>#REF!</v>
      </c>
      <c r="G7" s="109" t="e">
        <f>'Plan studiów'!#REF!</f>
        <v>#REF!</v>
      </c>
      <c r="H7" s="109" t="e">
        <f>'Plan studiów'!#REF!</f>
        <v>#REF!</v>
      </c>
      <c r="I7" s="109" t="e">
        <f>'Plan studiów'!#REF!</f>
        <v>#REF!</v>
      </c>
      <c r="J7" s="109" t="e">
        <f>'Plan studiów'!#REF!</f>
        <v>#REF!</v>
      </c>
      <c r="K7" s="109"/>
      <c r="L7" s="114"/>
    </row>
    <row r="8" spans="1:12" ht="18" customHeight="1" x14ac:dyDescent="0.2">
      <c r="A8" s="184" t="s">
        <v>181</v>
      </c>
      <c r="B8" s="184"/>
      <c r="C8" s="184"/>
      <c r="D8" s="184"/>
      <c r="E8" s="109" t="e">
        <f>'Plan studiów'!#REF!</f>
        <v>#REF!</v>
      </c>
      <c r="F8" s="110" t="e">
        <f>'Plan studiów'!#REF!</f>
        <v>#REF!</v>
      </c>
      <c r="G8" s="109" t="e">
        <f>'Plan studiów'!#REF!</f>
        <v>#REF!</v>
      </c>
      <c r="H8" s="109" t="e">
        <f>'Plan studiów'!#REF!</f>
        <v>#REF!</v>
      </c>
      <c r="I8" s="109" t="e">
        <f>'Plan studiów'!#REF!</f>
        <v>#REF!</v>
      </c>
      <c r="J8" s="109" t="e">
        <f>'Plan studiów'!#REF!</f>
        <v>#REF!</v>
      </c>
      <c r="K8" s="109"/>
      <c r="L8" s="109"/>
    </row>
    <row r="9" spans="1:12" ht="18" customHeight="1" x14ac:dyDescent="0.2">
      <c r="A9" s="184" t="s">
        <v>178</v>
      </c>
      <c r="B9" s="184"/>
      <c r="C9" s="184"/>
      <c r="D9" s="184"/>
      <c r="E9" s="109" t="e">
        <f>SUM('Plan studiów'!#REF!)</f>
        <v>#REF!</v>
      </c>
      <c r="F9" s="110" t="e">
        <f>SUM('Plan studiów'!#REF!)</f>
        <v>#REF!</v>
      </c>
      <c r="G9" s="109" t="e">
        <f>SUM('Plan studiów'!#REF!)</f>
        <v>#REF!</v>
      </c>
      <c r="H9" s="109" t="e">
        <f>SUM('Plan studiów'!#REF!)</f>
        <v>#REF!</v>
      </c>
      <c r="I9" s="109" t="e">
        <f>SUM('Plan studiów'!#REF!)</f>
        <v>#REF!</v>
      </c>
      <c r="J9" s="109" t="e">
        <f>SUM('Plan studiów'!#REF!)</f>
        <v>#REF!</v>
      </c>
      <c r="K9" s="109"/>
      <c r="L9" s="109"/>
    </row>
    <row r="10" spans="1:12" ht="18" customHeight="1" x14ac:dyDescent="0.2">
      <c r="A10" s="182" t="s">
        <v>182</v>
      </c>
      <c r="B10" s="182"/>
      <c r="C10" s="182"/>
      <c r="D10" s="182"/>
      <c r="E10" s="111" t="e">
        <f t="shared" ref="E10:J10" si="1">SUM(E7:E9)</f>
        <v>#REF!</v>
      </c>
      <c r="F10" s="112" t="e">
        <f t="shared" si="1"/>
        <v>#REF!</v>
      </c>
      <c r="G10" s="111" t="e">
        <f t="shared" si="1"/>
        <v>#REF!</v>
      </c>
      <c r="H10" s="111" t="e">
        <f t="shared" si="1"/>
        <v>#REF!</v>
      </c>
      <c r="I10" s="111" t="e">
        <f t="shared" si="1"/>
        <v>#REF!</v>
      </c>
      <c r="J10" s="111" t="e">
        <f t="shared" si="1"/>
        <v>#REF!</v>
      </c>
      <c r="K10" s="113"/>
      <c r="L10" s="113"/>
    </row>
    <row r="11" spans="1:12" ht="18" customHeight="1" x14ac:dyDescent="0.2">
      <c r="A11" s="184" t="s">
        <v>183</v>
      </c>
      <c r="B11" s="184"/>
      <c r="C11" s="184"/>
      <c r="D11" s="184"/>
      <c r="E11" s="109" t="e">
        <f>'Plan studiów'!#REF!</f>
        <v>#REF!</v>
      </c>
      <c r="F11" s="110" t="e">
        <f>'Plan studiów'!#REF!</f>
        <v>#REF!</v>
      </c>
      <c r="G11" s="109" t="e">
        <f>'Plan studiów'!#REF!</f>
        <v>#REF!</v>
      </c>
      <c r="H11" s="109" t="e">
        <f>'Plan studiów'!#REF!</f>
        <v>#REF!</v>
      </c>
      <c r="I11" s="109" t="e">
        <f>'Plan studiów'!#REF!</f>
        <v>#REF!</v>
      </c>
      <c r="J11" s="109" t="e">
        <f>'Plan studiów'!#REF!</f>
        <v>#REF!</v>
      </c>
      <c r="K11" s="109"/>
      <c r="L11" s="109"/>
    </row>
    <row r="12" spans="1:12" ht="18" customHeight="1" x14ac:dyDescent="0.2">
      <c r="A12" s="184" t="s">
        <v>184</v>
      </c>
      <c r="B12" s="184"/>
      <c r="C12" s="184"/>
      <c r="D12" s="184"/>
      <c r="E12" s="109" t="e">
        <f>'Plan studiów'!#REF!</f>
        <v>#REF!</v>
      </c>
      <c r="F12" s="110" t="e">
        <f>'Plan studiów'!#REF!</f>
        <v>#REF!</v>
      </c>
      <c r="G12" s="109" t="e">
        <f>'Plan studiów'!#REF!</f>
        <v>#REF!</v>
      </c>
      <c r="H12" s="109" t="e">
        <f>'Plan studiów'!#REF!</f>
        <v>#REF!</v>
      </c>
      <c r="I12" s="109" t="e">
        <f>'Plan studiów'!#REF!</f>
        <v>#REF!</v>
      </c>
      <c r="J12" s="109" t="e">
        <f>'Plan studiów'!#REF!</f>
        <v>#REF!</v>
      </c>
      <c r="K12" s="109"/>
      <c r="L12" s="109"/>
    </row>
    <row r="13" spans="1:12" ht="18" customHeight="1" x14ac:dyDescent="0.2">
      <c r="A13" s="184" t="s">
        <v>178</v>
      </c>
      <c r="B13" s="184"/>
      <c r="C13" s="184"/>
      <c r="D13" s="184"/>
      <c r="E13" s="109" t="e">
        <f>'Plan studiów'!#REF!</f>
        <v>#REF!</v>
      </c>
      <c r="F13" s="110" t="e">
        <f>'Plan studiów'!#REF!</f>
        <v>#REF!</v>
      </c>
      <c r="G13" s="109" t="e">
        <f>'Plan studiów'!#REF!</f>
        <v>#REF!</v>
      </c>
      <c r="H13" s="109" t="e">
        <f>'Plan studiów'!#REF!</f>
        <v>#REF!</v>
      </c>
      <c r="I13" s="109" t="e">
        <f>'Plan studiów'!#REF!</f>
        <v>#REF!</v>
      </c>
      <c r="J13" s="109" t="e">
        <f>'Plan studiów'!#REF!</f>
        <v>#REF!</v>
      </c>
      <c r="K13" s="109"/>
      <c r="L13" s="109"/>
    </row>
    <row r="14" spans="1:12" ht="18" customHeight="1" x14ac:dyDescent="0.2">
      <c r="A14" s="182" t="s">
        <v>185</v>
      </c>
      <c r="B14" s="182"/>
      <c r="C14" s="182"/>
      <c r="D14" s="182"/>
      <c r="E14" s="111" t="e">
        <f t="shared" ref="E14:J14" si="2">SUM(E11:E13)</f>
        <v>#REF!</v>
      </c>
      <c r="F14" s="112" t="e">
        <f t="shared" si="2"/>
        <v>#REF!</v>
      </c>
      <c r="G14" s="111" t="e">
        <f t="shared" si="2"/>
        <v>#REF!</v>
      </c>
      <c r="H14" s="111" t="e">
        <f t="shared" si="2"/>
        <v>#REF!</v>
      </c>
      <c r="I14" s="111" t="e">
        <f t="shared" si="2"/>
        <v>#REF!</v>
      </c>
      <c r="J14" s="111" t="e">
        <f t="shared" si="2"/>
        <v>#REF!</v>
      </c>
      <c r="K14" s="113"/>
      <c r="L14" s="113"/>
    </row>
    <row r="15" spans="1:12" ht="18" customHeight="1" x14ac:dyDescent="0.2">
      <c r="A15" s="184" t="s">
        <v>186</v>
      </c>
      <c r="B15" s="184"/>
      <c r="C15" s="184"/>
      <c r="D15" s="184"/>
      <c r="E15" s="109" t="e">
        <f>'Plan studiów'!#REF!</f>
        <v>#REF!</v>
      </c>
      <c r="F15" s="110" t="e">
        <f>'Plan studiów'!#REF!</f>
        <v>#REF!</v>
      </c>
      <c r="G15" s="109" t="e">
        <f>'Plan studiów'!#REF!</f>
        <v>#REF!</v>
      </c>
      <c r="H15" s="109" t="e">
        <f>'Plan studiów'!#REF!</f>
        <v>#REF!</v>
      </c>
      <c r="I15" s="109" t="e">
        <f>'Plan studiów'!#REF!</f>
        <v>#REF!</v>
      </c>
      <c r="J15" s="109" t="e">
        <f>'Plan studiów'!#REF!</f>
        <v>#REF!</v>
      </c>
      <c r="K15" s="109"/>
      <c r="L15" s="109"/>
    </row>
    <row r="16" spans="1:12" ht="18" customHeight="1" x14ac:dyDescent="0.2">
      <c r="A16" s="184" t="s">
        <v>187</v>
      </c>
      <c r="B16" s="184"/>
      <c r="C16" s="184"/>
      <c r="D16" s="184"/>
      <c r="E16" s="109" t="e">
        <f>'Plan studiów'!#REF!</f>
        <v>#REF!</v>
      </c>
      <c r="F16" s="110" t="e">
        <f>'Plan studiów'!#REF!</f>
        <v>#REF!</v>
      </c>
      <c r="G16" s="109" t="e">
        <f>'Plan studiów'!#REF!</f>
        <v>#REF!</v>
      </c>
      <c r="H16" s="109" t="e">
        <f>'Plan studiów'!#REF!</f>
        <v>#REF!</v>
      </c>
      <c r="I16" s="109" t="e">
        <f>'Plan studiów'!#REF!</f>
        <v>#REF!</v>
      </c>
      <c r="J16" s="109" t="e">
        <f>'Plan studiów'!#REF!</f>
        <v>#REF!</v>
      </c>
      <c r="K16" s="109"/>
      <c r="L16" s="109"/>
    </row>
    <row r="17" spans="1:12" ht="18" customHeight="1" x14ac:dyDescent="0.2">
      <c r="A17" s="184" t="s">
        <v>178</v>
      </c>
      <c r="B17" s="184"/>
      <c r="C17" s="184"/>
      <c r="D17" s="184"/>
      <c r="E17" s="109" t="e">
        <f>SUM('Plan studiów'!#REF!)</f>
        <v>#REF!</v>
      </c>
      <c r="F17" s="110" t="e">
        <f>SUM('Plan studiów'!#REF!)</f>
        <v>#REF!</v>
      </c>
      <c r="G17" s="109" t="e">
        <f>SUM('Plan studiów'!#REF!)</f>
        <v>#REF!</v>
      </c>
      <c r="H17" s="109" t="e">
        <f>SUM('Plan studiów'!#REF!)</f>
        <v>#REF!</v>
      </c>
      <c r="I17" s="109" t="e">
        <f>SUM('Plan studiów'!#REF!)</f>
        <v>#REF!</v>
      </c>
      <c r="J17" s="109" t="e">
        <f>SUM('Plan studiów'!#REF!)</f>
        <v>#REF!</v>
      </c>
      <c r="K17" s="109"/>
      <c r="L17" s="109"/>
    </row>
    <row r="18" spans="1:12" ht="18" customHeight="1" x14ac:dyDescent="0.2">
      <c r="A18" s="182" t="s">
        <v>188</v>
      </c>
      <c r="B18" s="182"/>
      <c r="C18" s="182"/>
      <c r="D18" s="182"/>
      <c r="E18" s="111" t="e">
        <f t="shared" ref="E18:J18" si="3">SUM(E15:E17)</f>
        <v>#REF!</v>
      </c>
      <c r="F18" s="112" t="e">
        <f t="shared" si="3"/>
        <v>#REF!</v>
      </c>
      <c r="G18" s="111" t="e">
        <f t="shared" si="3"/>
        <v>#REF!</v>
      </c>
      <c r="H18" s="111" t="e">
        <f t="shared" si="3"/>
        <v>#REF!</v>
      </c>
      <c r="I18" s="111" t="e">
        <f t="shared" si="3"/>
        <v>#REF!</v>
      </c>
      <c r="J18" s="111" t="e">
        <f t="shared" si="3"/>
        <v>#REF!</v>
      </c>
      <c r="K18" s="111"/>
      <c r="L18" s="113"/>
    </row>
    <row r="19" spans="1:12" ht="18" customHeight="1" x14ac:dyDescent="0.2">
      <c r="A19" s="184" t="s">
        <v>189</v>
      </c>
      <c r="B19" s="184"/>
      <c r="C19" s="184"/>
      <c r="D19" s="184"/>
      <c r="E19" s="109" t="e">
        <f>'Plan studiów'!#REF!</f>
        <v>#REF!</v>
      </c>
      <c r="F19" s="110" t="e">
        <f>'Plan studiów'!#REF!</f>
        <v>#REF!</v>
      </c>
      <c r="G19" s="109" t="e">
        <f>'Plan studiów'!#REF!</f>
        <v>#REF!</v>
      </c>
      <c r="H19" s="109" t="e">
        <f>'Plan studiów'!#REF!</f>
        <v>#REF!</v>
      </c>
      <c r="I19" s="109" t="e">
        <f>'Plan studiów'!#REF!</f>
        <v>#REF!</v>
      </c>
      <c r="J19" s="109" t="e">
        <f>'Plan studiów'!#REF!</f>
        <v>#REF!</v>
      </c>
      <c r="K19" s="109"/>
      <c r="L19" s="109"/>
    </row>
    <row r="20" spans="1:12" ht="18" customHeight="1" x14ac:dyDescent="0.2">
      <c r="A20" s="185" t="s">
        <v>190</v>
      </c>
      <c r="B20" s="185"/>
      <c r="C20" s="185"/>
      <c r="D20" s="185"/>
      <c r="E20" s="109" t="e">
        <f>'Plan studiów'!#REF!</f>
        <v>#REF!</v>
      </c>
      <c r="F20" s="110" t="e">
        <f>'Plan studiów'!#REF!</f>
        <v>#REF!</v>
      </c>
      <c r="G20" s="109" t="e">
        <f>'Plan studiów'!#REF!</f>
        <v>#REF!</v>
      </c>
      <c r="H20" s="109" t="e">
        <f>'Plan studiów'!#REF!</f>
        <v>#REF!</v>
      </c>
      <c r="I20" s="109" t="e">
        <f>'Plan studiów'!#REF!</f>
        <v>#REF!</v>
      </c>
      <c r="J20" s="109" t="e">
        <f>'Plan studiów'!#REF!</f>
        <v>#REF!</v>
      </c>
      <c r="K20" s="114"/>
      <c r="L20" s="114"/>
    </row>
    <row r="21" spans="1:12" ht="18" customHeight="1" x14ac:dyDescent="0.2">
      <c r="A21" s="184" t="s">
        <v>178</v>
      </c>
      <c r="B21" s="184"/>
      <c r="C21" s="184"/>
      <c r="D21" s="184"/>
      <c r="E21" s="109" t="e">
        <f>SUM('Plan studiów'!#REF!)</f>
        <v>#REF!</v>
      </c>
      <c r="F21" s="110" t="e">
        <f>SUM('Plan studiów'!#REF!)</f>
        <v>#REF!</v>
      </c>
      <c r="G21" s="109" t="e">
        <f>SUM('Plan studiów'!#REF!)</f>
        <v>#REF!</v>
      </c>
      <c r="H21" s="109" t="e">
        <f>SUM('Plan studiów'!#REF!)</f>
        <v>#REF!</v>
      </c>
      <c r="I21" s="109" t="e">
        <f>SUM('Plan studiów'!#REF!)</f>
        <v>#REF!</v>
      </c>
      <c r="J21" s="109" t="e">
        <f>SUM('Plan studiów'!#REF!)</f>
        <v>#REF!</v>
      </c>
      <c r="K21" s="109"/>
      <c r="L21" s="109"/>
    </row>
    <row r="22" spans="1:12" ht="18" customHeight="1" x14ac:dyDescent="0.2">
      <c r="A22" s="182" t="s">
        <v>191</v>
      </c>
      <c r="B22" s="182"/>
      <c r="C22" s="182"/>
      <c r="D22" s="182"/>
      <c r="E22" s="111" t="e">
        <f t="shared" ref="E22:J22" si="4">SUM(E19:E21)</f>
        <v>#REF!</v>
      </c>
      <c r="F22" s="112" t="e">
        <f t="shared" si="4"/>
        <v>#REF!</v>
      </c>
      <c r="G22" s="111" t="e">
        <f t="shared" si="4"/>
        <v>#REF!</v>
      </c>
      <c r="H22" s="111" t="e">
        <f t="shared" si="4"/>
        <v>#REF!</v>
      </c>
      <c r="I22" s="111" t="e">
        <f t="shared" si="4"/>
        <v>#REF!</v>
      </c>
      <c r="J22" s="111" t="e">
        <f t="shared" si="4"/>
        <v>#REF!</v>
      </c>
      <c r="K22" s="113"/>
      <c r="L22" s="113"/>
    </row>
    <row r="23" spans="1:12" ht="18" customHeight="1" x14ac:dyDescent="0.2">
      <c r="A23" s="182" t="s">
        <v>192</v>
      </c>
      <c r="B23" s="182"/>
      <c r="C23" s="182"/>
      <c r="D23" s="182"/>
      <c r="E23" s="115" t="e">
        <f>'Plan studiów'!#REF!</f>
        <v>#REF!</v>
      </c>
      <c r="F23" s="112" t="e">
        <f>'Plan studiów'!#REF!</f>
        <v>#REF!</v>
      </c>
      <c r="G23" s="115" t="e">
        <f>'Plan studiów'!#REF!</f>
        <v>#REF!</v>
      </c>
      <c r="H23" s="115" t="e">
        <f>'Plan studiów'!#REF!</f>
        <v>#REF!</v>
      </c>
      <c r="I23" s="115" t="e">
        <f>'Plan studiów'!#REF!</f>
        <v>#REF!</v>
      </c>
      <c r="J23" s="115" t="e">
        <f>'Plan studiów'!#REF!</f>
        <v>#REF!</v>
      </c>
      <c r="K23" s="113"/>
      <c r="L23" s="113"/>
    </row>
    <row r="24" spans="1:12" ht="18" customHeight="1" x14ac:dyDescent="0.2">
      <c r="A24" s="182" t="s">
        <v>193</v>
      </c>
      <c r="B24" s="182"/>
      <c r="C24" s="182"/>
      <c r="D24" s="182"/>
      <c r="E24" s="115"/>
      <c r="F24" s="112" t="e">
        <f>'Plan studiów'!#REF!</f>
        <v>#REF!</v>
      </c>
      <c r="G24" s="115"/>
      <c r="H24" s="115"/>
      <c r="I24" s="115"/>
      <c r="J24" s="115"/>
      <c r="K24" s="113"/>
      <c r="L24" s="113"/>
    </row>
    <row r="25" spans="1:12" ht="18" customHeight="1" x14ac:dyDescent="0.2">
      <c r="A25" s="183" t="s">
        <v>172</v>
      </c>
      <c r="B25" s="183"/>
      <c r="C25" s="183"/>
      <c r="D25" s="183"/>
      <c r="E25" s="116" t="e">
        <f>SUM(E6,E10,E14,E18,E22,E23)</f>
        <v>#REF!</v>
      </c>
      <c r="F25" s="117" t="e">
        <f>SUM(F6,F10,F14,F18,F22,F23,F24)</f>
        <v>#REF!</v>
      </c>
      <c r="G25" s="116" t="e">
        <f>SUM(G6,G10,G14,G18,G22,G23,)</f>
        <v>#REF!</v>
      </c>
      <c r="H25" s="116" t="e">
        <f>SUM(H6,H10,H14,H18,H22,H23)</f>
        <v>#REF!</v>
      </c>
      <c r="I25" s="116" t="e">
        <f>SUM(I6,I10,I14,I18,I22,I23)</f>
        <v>#REF!</v>
      </c>
      <c r="J25" s="116" t="e">
        <f>SUM(J6,J10,J14,J18,J22,J23)</f>
        <v>#REF!</v>
      </c>
      <c r="K25" s="118"/>
      <c r="L25" s="118"/>
    </row>
  </sheetData>
  <autoFilter ref="A2:L2"/>
  <mergeCells count="23"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23:D23"/>
    <mergeCell ref="A24:D24"/>
    <mergeCell ref="A25:D25"/>
    <mergeCell ref="A18:D18"/>
    <mergeCell ref="A19:D19"/>
    <mergeCell ref="A20:D20"/>
    <mergeCell ref="A21:D21"/>
    <mergeCell ref="A22:D22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"/>
  <sheetViews>
    <sheetView view="pageBreakPreview" topLeftCell="A7" zoomScale="90" zoomScaleNormal="100" zoomScalePageLayoutView="90" workbookViewId="0">
      <selection activeCell="F22" sqref="F22"/>
    </sheetView>
  </sheetViews>
  <sheetFormatPr defaultColWidth="10" defaultRowHeight="12.75" x14ac:dyDescent="0.2"/>
  <cols>
    <col min="1" max="1" width="12.7109375" style="119" customWidth="1"/>
    <col min="2" max="5" width="10" style="119"/>
    <col min="6" max="8" width="16.140625" style="119" customWidth="1"/>
    <col min="9" max="1024" width="10" style="119"/>
  </cols>
  <sheetData>
    <row r="1" spans="1:13" ht="49.5" customHeight="1" x14ac:dyDescent="0.2">
      <c r="F1" s="186" t="s">
        <v>194</v>
      </c>
      <c r="G1" s="186"/>
      <c r="H1" s="186"/>
      <c r="I1" s="186"/>
      <c r="J1" s="186"/>
      <c r="K1" s="186"/>
      <c r="L1" s="186"/>
      <c r="M1" s="186"/>
    </row>
    <row r="2" spans="1:13" ht="42.75" customHeight="1" x14ac:dyDescent="0.2">
      <c r="F2" s="187" t="s">
        <v>195</v>
      </c>
      <c r="G2" s="187"/>
      <c r="H2" s="187"/>
      <c r="I2" s="187"/>
      <c r="J2" s="187"/>
      <c r="K2" s="187"/>
      <c r="L2" s="187"/>
      <c r="M2" s="187"/>
    </row>
    <row r="3" spans="1:13" ht="21" customHeight="1" x14ac:dyDescent="0.2">
      <c r="A3" s="120" t="s">
        <v>196</v>
      </c>
      <c r="B3" s="121" t="s">
        <v>4</v>
      </c>
      <c r="C3" s="121" t="s">
        <v>6</v>
      </c>
      <c r="D3" s="121" t="s">
        <v>7</v>
      </c>
      <c r="E3" s="122" t="s">
        <v>8</v>
      </c>
      <c r="F3" s="120" t="s">
        <v>197</v>
      </c>
      <c r="G3" s="121" t="s">
        <v>198</v>
      </c>
      <c r="H3" s="122" t="s">
        <v>199</v>
      </c>
    </row>
    <row r="4" spans="1:13" ht="21" customHeight="1" x14ac:dyDescent="0.2">
      <c r="A4" s="123" t="s">
        <v>200</v>
      </c>
      <c r="B4" s="124" t="e">
        <f>'Plan studiów'!#REF!</f>
        <v>#REF!</v>
      </c>
      <c r="C4" s="124" t="e">
        <f>'Plan studiów'!#REF!</f>
        <v>#REF!</v>
      </c>
      <c r="D4" s="124" t="e">
        <f>'Plan studiów'!#REF!</f>
        <v>#REF!</v>
      </c>
      <c r="E4" s="124" t="e">
        <f>'Plan studiów'!#REF!</f>
        <v>#REF!</v>
      </c>
      <c r="F4" s="125" t="e">
        <f t="shared" ref="F4:F13" si="0">C4/B4</f>
        <v>#REF!</v>
      </c>
      <c r="G4" s="126" t="e">
        <f t="shared" ref="G4:G13" si="1">D4/B4</f>
        <v>#REF!</v>
      </c>
      <c r="H4" s="127" t="e">
        <f t="shared" ref="H4:H13" si="2">E4/B4</f>
        <v>#REF!</v>
      </c>
    </row>
    <row r="5" spans="1:13" ht="21" customHeight="1" x14ac:dyDescent="0.2">
      <c r="A5" s="123" t="s">
        <v>201</v>
      </c>
      <c r="B5" s="124" t="e">
        <f>'Plan studiów'!#REF!</f>
        <v>#REF!</v>
      </c>
      <c r="C5" s="124" t="e">
        <f>'Plan studiów'!#REF!</f>
        <v>#REF!</v>
      </c>
      <c r="D5" s="124" t="e">
        <f>'Plan studiów'!#REF!</f>
        <v>#REF!</v>
      </c>
      <c r="E5" s="124" t="e">
        <f>'Plan studiów'!#REF!</f>
        <v>#REF!</v>
      </c>
      <c r="F5" s="125" t="e">
        <f t="shared" si="0"/>
        <v>#REF!</v>
      </c>
      <c r="G5" s="126" t="e">
        <f t="shared" si="1"/>
        <v>#REF!</v>
      </c>
      <c r="H5" s="127" t="e">
        <f t="shared" si="2"/>
        <v>#REF!</v>
      </c>
    </row>
    <row r="6" spans="1:13" ht="21" customHeight="1" x14ac:dyDescent="0.2">
      <c r="A6" s="123" t="s">
        <v>202</v>
      </c>
      <c r="B6" s="124" t="e">
        <f>'Plan studiów'!#REF!</f>
        <v>#REF!</v>
      </c>
      <c r="C6" s="124" t="e">
        <f>'Plan studiów'!#REF!</f>
        <v>#REF!</v>
      </c>
      <c r="D6" s="124" t="e">
        <f>'Plan studiów'!#REF!</f>
        <v>#REF!</v>
      </c>
      <c r="E6" s="124" t="e">
        <f>'Plan studiów'!#REF!</f>
        <v>#REF!</v>
      </c>
      <c r="F6" s="125" t="e">
        <f t="shared" si="0"/>
        <v>#REF!</v>
      </c>
      <c r="G6" s="126" t="e">
        <f t="shared" si="1"/>
        <v>#REF!</v>
      </c>
      <c r="H6" s="127" t="e">
        <f t="shared" si="2"/>
        <v>#REF!</v>
      </c>
    </row>
    <row r="7" spans="1:13" ht="21" customHeight="1" x14ac:dyDescent="0.2">
      <c r="A7" s="123" t="s">
        <v>203</v>
      </c>
      <c r="B7" s="124" t="e">
        <f>'Plan studiów'!#REF!</f>
        <v>#REF!</v>
      </c>
      <c r="C7" s="124" t="e">
        <f>'Plan studiów'!#REF!</f>
        <v>#REF!</v>
      </c>
      <c r="D7" s="124" t="e">
        <f>'Plan studiów'!#REF!</f>
        <v>#REF!</v>
      </c>
      <c r="E7" s="124" t="e">
        <f>'Plan studiów'!#REF!</f>
        <v>#REF!</v>
      </c>
      <c r="F7" s="125" t="e">
        <f t="shared" si="0"/>
        <v>#REF!</v>
      </c>
      <c r="G7" s="126" t="e">
        <f t="shared" si="1"/>
        <v>#REF!</v>
      </c>
      <c r="H7" s="127" t="e">
        <f t="shared" si="2"/>
        <v>#REF!</v>
      </c>
    </row>
    <row r="8" spans="1:13" ht="21" customHeight="1" x14ac:dyDescent="0.2">
      <c r="A8" s="123" t="s">
        <v>204</v>
      </c>
      <c r="B8" s="124" t="e">
        <f>'Plan studiów'!#REF!</f>
        <v>#REF!</v>
      </c>
      <c r="C8" s="124" t="e">
        <f>'Plan studiów'!#REF!</f>
        <v>#REF!</v>
      </c>
      <c r="D8" s="124" t="e">
        <f>'Plan studiów'!#REF!</f>
        <v>#REF!</v>
      </c>
      <c r="E8" s="124" t="e">
        <f>'Plan studiów'!#REF!</f>
        <v>#REF!</v>
      </c>
      <c r="F8" s="125" t="e">
        <f t="shared" si="0"/>
        <v>#REF!</v>
      </c>
      <c r="G8" s="126" t="e">
        <f t="shared" si="1"/>
        <v>#REF!</v>
      </c>
      <c r="H8" s="127" t="e">
        <f t="shared" si="2"/>
        <v>#REF!</v>
      </c>
    </row>
    <row r="9" spans="1:13" ht="21" customHeight="1" x14ac:dyDescent="0.2">
      <c r="A9" s="123" t="s">
        <v>205</v>
      </c>
      <c r="B9" s="124" t="e">
        <f>'Plan studiów'!#REF!</f>
        <v>#REF!</v>
      </c>
      <c r="C9" s="124" t="e">
        <f>'Plan studiów'!#REF!</f>
        <v>#REF!</v>
      </c>
      <c r="D9" s="124" t="e">
        <f>'Plan studiów'!#REF!</f>
        <v>#REF!</v>
      </c>
      <c r="E9" s="124" t="e">
        <f>'Plan studiów'!#REF!</f>
        <v>#REF!</v>
      </c>
      <c r="F9" s="125" t="e">
        <f t="shared" si="0"/>
        <v>#REF!</v>
      </c>
      <c r="G9" s="126" t="e">
        <f t="shared" si="1"/>
        <v>#REF!</v>
      </c>
      <c r="H9" s="127" t="e">
        <f t="shared" si="2"/>
        <v>#REF!</v>
      </c>
    </row>
    <row r="10" spans="1:13" ht="21" customHeight="1" x14ac:dyDescent="0.2">
      <c r="A10" s="123" t="s">
        <v>206</v>
      </c>
      <c r="B10" s="124" t="e">
        <f>'Plan studiów'!#REF!</f>
        <v>#REF!</v>
      </c>
      <c r="C10" s="124" t="e">
        <f>'Plan studiów'!#REF!</f>
        <v>#REF!</v>
      </c>
      <c r="D10" s="124" t="e">
        <f>'Plan studiów'!#REF!</f>
        <v>#REF!</v>
      </c>
      <c r="E10" s="124" t="e">
        <f>'Plan studiów'!#REF!</f>
        <v>#REF!</v>
      </c>
      <c r="F10" s="125" t="e">
        <f t="shared" si="0"/>
        <v>#REF!</v>
      </c>
      <c r="G10" s="126" t="e">
        <f t="shared" si="1"/>
        <v>#REF!</v>
      </c>
      <c r="H10" s="127" t="e">
        <f t="shared" si="2"/>
        <v>#REF!</v>
      </c>
    </row>
    <row r="11" spans="1:13" ht="21" customHeight="1" x14ac:dyDescent="0.2">
      <c r="A11" s="123" t="s">
        <v>207</v>
      </c>
      <c r="B11" s="124" t="e">
        <f>'Plan studiów'!#REF!</f>
        <v>#REF!</v>
      </c>
      <c r="C11" s="124" t="e">
        <f>'Plan studiów'!#REF!</f>
        <v>#REF!</v>
      </c>
      <c r="D11" s="124" t="e">
        <f>'Plan studiów'!#REF!</f>
        <v>#REF!</v>
      </c>
      <c r="E11" s="124" t="e">
        <f>'Plan studiów'!#REF!</f>
        <v>#REF!</v>
      </c>
      <c r="F11" s="125" t="e">
        <f t="shared" si="0"/>
        <v>#REF!</v>
      </c>
      <c r="G11" s="126" t="e">
        <f t="shared" si="1"/>
        <v>#REF!</v>
      </c>
      <c r="H11" s="127" t="e">
        <f t="shared" si="2"/>
        <v>#REF!</v>
      </c>
    </row>
    <row r="12" spans="1:13" ht="21" customHeight="1" x14ac:dyDescent="0.2">
      <c r="A12" s="123" t="s">
        <v>208</v>
      </c>
      <c r="B12" s="124" t="e">
        <f>'Plan studiów'!#REF!</f>
        <v>#REF!</v>
      </c>
      <c r="C12" s="124" t="e">
        <f>'Plan studiów'!#REF!</f>
        <v>#REF!</v>
      </c>
      <c r="D12" s="124" t="e">
        <f>'Plan studiów'!#REF!</f>
        <v>#REF!</v>
      </c>
      <c r="E12" s="124" t="e">
        <f>'Plan studiów'!#REF!</f>
        <v>#REF!</v>
      </c>
      <c r="F12" s="125" t="e">
        <f t="shared" si="0"/>
        <v>#REF!</v>
      </c>
      <c r="G12" s="126" t="e">
        <f t="shared" si="1"/>
        <v>#REF!</v>
      </c>
      <c r="H12" s="127" t="e">
        <f t="shared" si="2"/>
        <v>#REF!</v>
      </c>
    </row>
    <row r="13" spans="1:13" ht="21" customHeight="1" x14ac:dyDescent="0.2">
      <c r="A13" s="128" t="s">
        <v>209</v>
      </c>
      <c r="B13" s="129" t="e">
        <f>'Plan studiów'!#REF!</f>
        <v>#REF!</v>
      </c>
      <c r="C13" s="129" t="e">
        <f>'Plan studiów'!#REF!</f>
        <v>#REF!</v>
      </c>
      <c r="D13" s="129" t="e">
        <f>'Plan studiów'!#REF!</f>
        <v>#REF!</v>
      </c>
      <c r="E13" s="129" t="e">
        <f>'Plan studiów'!#REF!</f>
        <v>#REF!</v>
      </c>
      <c r="F13" s="130" t="e">
        <f t="shared" si="0"/>
        <v>#REF!</v>
      </c>
      <c r="G13" s="131" t="e">
        <f t="shared" si="1"/>
        <v>#REF!</v>
      </c>
      <c r="H13" s="132" t="e">
        <f t="shared" si="2"/>
        <v>#REF!</v>
      </c>
    </row>
    <row r="14" spans="1:13" ht="36.75" customHeight="1" x14ac:dyDescent="0.2">
      <c r="A14" s="133"/>
      <c r="B14" s="134"/>
      <c r="C14" s="134"/>
      <c r="D14" s="134"/>
      <c r="E14" s="134"/>
      <c r="F14" s="188" t="s">
        <v>210</v>
      </c>
      <c r="G14" s="188"/>
      <c r="H14" s="188"/>
      <c r="I14" s="188"/>
      <c r="J14" s="188"/>
      <c r="K14" s="188"/>
      <c r="L14" s="188"/>
      <c r="M14" s="188"/>
    </row>
    <row r="15" spans="1:13" ht="28.5" customHeight="1" x14ac:dyDescent="0.2">
      <c r="A15" s="120" t="s">
        <v>196</v>
      </c>
      <c r="B15" s="121" t="s">
        <v>4</v>
      </c>
      <c r="C15" s="121" t="s">
        <v>6</v>
      </c>
      <c r="D15" s="121" t="s">
        <v>7</v>
      </c>
      <c r="E15" s="122" t="s">
        <v>8</v>
      </c>
      <c r="F15" s="120" t="s">
        <v>197</v>
      </c>
      <c r="G15" s="121" t="s">
        <v>198</v>
      </c>
      <c r="H15" s="122" t="s">
        <v>199</v>
      </c>
    </row>
    <row r="16" spans="1:13" ht="21" customHeight="1" x14ac:dyDescent="0.2">
      <c r="A16" s="123" t="s">
        <v>211</v>
      </c>
      <c r="B16" s="124" t="e">
        <f>SUM(B4:B5)</f>
        <v>#REF!</v>
      </c>
      <c r="C16" s="124" t="e">
        <f>SUM(C4:C5)</f>
        <v>#REF!</v>
      </c>
      <c r="D16" s="124" t="e">
        <f>SUM(D4:D5)</f>
        <v>#REF!</v>
      </c>
      <c r="E16" s="124" t="e">
        <f>SUM(E4:E5)</f>
        <v>#REF!</v>
      </c>
      <c r="F16" s="125" t="e">
        <f t="shared" ref="F16:F21" si="3">C16/B16</f>
        <v>#REF!</v>
      </c>
      <c r="G16" s="126" t="e">
        <f t="shared" ref="G16:G21" si="4">D16/B16</f>
        <v>#REF!</v>
      </c>
      <c r="H16" s="127" t="e">
        <f t="shared" ref="H16:H21" si="5">E16/B16</f>
        <v>#REF!</v>
      </c>
    </row>
    <row r="17" spans="1:13" ht="21" customHeight="1" x14ac:dyDescent="0.2">
      <c r="A17" s="123" t="s">
        <v>212</v>
      </c>
      <c r="B17" s="124" t="e">
        <f>SUM(B6:B7)</f>
        <v>#REF!</v>
      </c>
      <c r="C17" s="124" t="e">
        <f>SUM(C6:C7)</f>
        <v>#REF!</v>
      </c>
      <c r="D17" s="124" t="e">
        <f>SUM(D6:D7)</f>
        <v>#REF!</v>
      </c>
      <c r="E17" s="124" t="e">
        <f>SUM(E6:E7)</f>
        <v>#REF!</v>
      </c>
      <c r="F17" s="125" t="e">
        <f t="shared" si="3"/>
        <v>#REF!</v>
      </c>
      <c r="G17" s="126" t="e">
        <f t="shared" si="4"/>
        <v>#REF!</v>
      </c>
      <c r="H17" s="127" t="e">
        <f t="shared" si="5"/>
        <v>#REF!</v>
      </c>
    </row>
    <row r="18" spans="1:13" ht="21" customHeight="1" x14ac:dyDescent="0.2">
      <c r="A18" s="123" t="s">
        <v>213</v>
      </c>
      <c r="B18" s="124" t="e">
        <f>SUM(B8:B9)</f>
        <v>#REF!</v>
      </c>
      <c r="C18" s="124" t="e">
        <f>SUM(C8:C9)</f>
        <v>#REF!</v>
      </c>
      <c r="D18" s="124" t="e">
        <f>SUM(D8:D9)</f>
        <v>#REF!</v>
      </c>
      <c r="E18" s="124" t="e">
        <f>SUM(E8:E9)</f>
        <v>#REF!</v>
      </c>
      <c r="F18" s="125" t="e">
        <f t="shared" si="3"/>
        <v>#REF!</v>
      </c>
      <c r="G18" s="126" t="e">
        <f t="shared" si="4"/>
        <v>#REF!</v>
      </c>
      <c r="H18" s="127" t="e">
        <f t="shared" si="5"/>
        <v>#REF!</v>
      </c>
    </row>
    <row r="19" spans="1:13" ht="21" customHeight="1" x14ac:dyDescent="0.2">
      <c r="A19" s="123" t="s">
        <v>214</v>
      </c>
      <c r="B19" s="124" t="e">
        <f>SUM(B10:B11)</f>
        <v>#REF!</v>
      </c>
      <c r="C19" s="124" t="e">
        <f>SUM(C10:C11)</f>
        <v>#REF!</v>
      </c>
      <c r="D19" s="124" t="e">
        <f>SUM(D10:D11)</f>
        <v>#REF!</v>
      </c>
      <c r="E19" s="124" t="e">
        <f>SUM(E10:E11)</f>
        <v>#REF!</v>
      </c>
      <c r="F19" s="125" t="e">
        <f t="shared" si="3"/>
        <v>#REF!</v>
      </c>
      <c r="G19" s="126" t="e">
        <f t="shared" si="4"/>
        <v>#REF!</v>
      </c>
      <c r="H19" s="127" t="e">
        <f t="shared" si="5"/>
        <v>#REF!</v>
      </c>
    </row>
    <row r="20" spans="1:13" ht="21" customHeight="1" x14ac:dyDescent="0.2">
      <c r="A20" s="123" t="s">
        <v>215</v>
      </c>
      <c r="B20" s="124" t="e">
        <f>SUM(B12:B13)</f>
        <v>#REF!</v>
      </c>
      <c r="C20" s="124" t="e">
        <f>SUM(C12:C13)</f>
        <v>#REF!</v>
      </c>
      <c r="D20" s="124" t="e">
        <f>SUM(D12:D13)</f>
        <v>#REF!</v>
      </c>
      <c r="E20" s="124" t="e">
        <f>SUM(E12:E13)</f>
        <v>#REF!</v>
      </c>
      <c r="F20" s="125" t="e">
        <f t="shared" si="3"/>
        <v>#REF!</v>
      </c>
      <c r="G20" s="126" t="e">
        <f t="shared" si="4"/>
        <v>#REF!</v>
      </c>
      <c r="H20" s="127" t="e">
        <f t="shared" si="5"/>
        <v>#REF!</v>
      </c>
    </row>
    <row r="21" spans="1:13" ht="21" customHeight="1" x14ac:dyDescent="0.2">
      <c r="A21" s="135" t="s">
        <v>216</v>
      </c>
      <c r="B21" s="136" t="e">
        <f>'Plan studiów'!#REF!</f>
        <v>#REF!</v>
      </c>
      <c r="C21" s="136" t="e">
        <f>'Plan studiów'!#REF!</f>
        <v>#REF!</v>
      </c>
      <c r="D21" s="136" t="e">
        <f>'Plan studiów'!#REF!</f>
        <v>#REF!</v>
      </c>
      <c r="E21" s="136" t="e">
        <f>'Plan studiów'!#REF!</f>
        <v>#REF!</v>
      </c>
      <c r="F21" s="130" t="e">
        <f t="shared" si="3"/>
        <v>#REF!</v>
      </c>
      <c r="G21" s="131" t="e">
        <f t="shared" si="4"/>
        <v>#REF!</v>
      </c>
      <c r="H21" s="132" t="e">
        <f t="shared" si="5"/>
        <v>#REF!</v>
      </c>
    </row>
    <row r="22" spans="1:13" ht="41.25" customHeight="1" x14ac:dyDescent="0.2">
      <c r="F22" s="189" t="s">
        <v>217</v>
      </c>
      <c r="G22" s="189"/>
      <c r="H22" s="189"/>
      <c r="I22" s="189"/>
      <c r="J22" s="189"/>
      <c r="K22" s="189"/>
      <c r="L22" s="189"/>
      <c r="M22" s="189"/>
    </row>
    <row r="23" spans="1:13" ht="41.25" customHeight="1" x14ac:dyDescent="0.2">
      <c r="A23" s="120" t="s">
        <v>218</v>
      </c>
      <c r="B23" s="121" t="s">
        <v>4</v>
      </c>
      <c r="C23" s="121" t="s">
        <v>6</v>
      </c>
      <c r="D23" s="121" t="s">
        <v>7</v>
      </c>
      <c r="E23" s="122" t="s">
        <v>8</v>
      </c>
      <c r="F23" s="120" t="s">
        <v>197</v>
      </c>
      <c r="G23" s="121" t="s">
        <v>198</v>
      </c>
      <c r="H23" s="122" t="s">
        <v>199</v>
      </c>
      <c r="I23" s="137"/>
      <c r="J23" s="137"/>
      <c r="K23" s="137"/>
      <c r="L23" s="137"/>
      <c r="M23" s="137"/>
    </row>
    <row r="24" spans="1:13" ht="30.75" customHeight="1" x14ac:dyDescent="0.2">
      <c r="A24" s="138" t="s">
        <v>172</v>
      </c>
      <c r="B24" s="139" t="e">
        <f>SUM(B16:B21)</f>
        <v>#REF!</v>
      </c>
      <c r="C24" s="129" t="e">
        <f>SUM(C16:C21)</f>
        <v>#REF!</v>
      </c>
      <c r="D24" s="129" t="e">
        <f>SUM(D16:D21)</f>
        <v>#REF!</v>
      </c>
      <c r="E24" s="139" t="e">
        <f>SUM(E16:E21)</f>
        <v>#REF!</v>
      </c>
      <c r="F24" s="130" t="e">
        <f>C24/B24</f>
        <v>#REF!</v>
      </c>
      <c r="G24" s="131" t="e">
        <f>D24/B24</f>
        <v>#REF!</v>
      </c>
      <c r="H24" s="132" t="e">
        <f>E24/B24</f>
        <v>#REF!</v>
      </c>
    </row>
    <row r="25" spans="1:13" ht="50.25" customHeight="1" x14ac:dyDescent="0.2">
      <c r="F25" s="190" t="s">
        <v>219</v>
      </c>
      <c r="G25" s="190"/>
      <c r="H25" s="190"/>
      <c r="I25" s="190"/>
      <c r="J25" s="190"/>
      <c r="K25" s="190"/>
      <c r="L25" s="190"/>
      <c r="M25" s="190"/>
    </row>
  </sheetData>
  <mergeCells count="5">
    <mergeCell ref="F1:M1"/>
    <mergeCell ref="F2:M2"/>
    <mergeCell ref="F14:M14"/>
    <mergeCell ref="F22:M22"/>
    <mergeCell ref="F25:M25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5</vt:i4>
      </vt:variant>
    </vt:vector>
  </HeadingPairs>
  <TitlesOfParts>
    <vt:vector size="8" baseType="lpstr">
      <vt:lpstr>Plan studiów</vt:lpstr>
      <vt:lpstr>Zestawienie semestralne</vt:lpstr>
      <vt:lpstr>Wskaźniki procentowe</vt:lpstr>
      <vt:lpstr>'Plan studiów'!_FiltrujBazeDanych</vt:lpstr>
      <vt:lpstr>'Wskaźniki procentowe'!_FiltrujBazeDanych</vt:lpstr>
      <vt:lpstr>'Plan studiów'!Obszar_wydruku</vt:lpstr>
      <vt:lpstr>'Wskaźniki procentowe'!Obszar_wydruku</vt:lpstr>
      <vt:lpstr>'Plan studiów'!Tytuły_wydruku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AnnaBujakvelBujakow</cp:lastModifiedBy>
  <cp:revision>34</cp:revision>
  <cp:lastPrinted>2025-12-02T08:32:58Z</cp:lastPrinted>
  <dcterms:created xsi:type="dcterms:W3CDTF">2006-09-16T00:00:00Z</dcterms:created>
  <dcterms:modified xsi:type="dcterms:W3CDTF">2026-02-04T10:33:56Z</dcterms:modified>
  <dc:language>pl-PL</dc:language>
</cp:coreProperties>
</file>