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Fizjoterapia\"/>
    </mc:Choice>
  </mc:AlternateContent>
  <xr:revisionPtr revIDLastSave="0" documentId="8_{98221CB7-BB41-4FFD-8AC5-C86D2299EF0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Plan studiów FZ 2024-2029" sheetId="2" r:id="rId1"/>
  </sheets>
  <definedNames>
    <definedName name="_xlnm.Print_Area" localSheetId="0">'Plan studiów FZ 2024-2029'!$A$1:$W$751</definedName>
  </definedNames>
  <calcPr calcId="191029"/>
</workbook>
</file>

<file path=xl/calcChain.xml><?xml version="1.0" encoding="utf-8"?>
<calcChain xmlns="http://schemas.openxmlformats.org/spreadsheetml/2006/main">
  <c r="E29" i="2" l="1"/>
  <c r="E564" i="2"/>
  <c r="E565" i="2" s="1"/>
  <c r="D564" i="2"/>
  <c r="E484" i="2"/>
  <c r="E485" i="2" s="1"/>
  <c r="D484" i="2"/>
  <c r="E294" i="2"/>
  <c r="D294" i="2"/>
  <c r="E123" i="2"/>
  <c r="D40" i="2"/>
  <c r="E41" i="2"/>
  <c r="D41" i="2"/>
  <c r="E34" i="2"/>
  <c r="E32" i="2"/>
  <c r="E33" i="2"/>
  <c r="E35" i="2"/>
  <c r="E36" i="2"/>
  <c r="D33" i="2"/>
  <c r="D34" i="2"/>
  <c r="D35" i="2"/>
  <c r="D36" i="2"/>
  <c r="D32" i="2"/>
  <c r="E21" i="2"/>
  <c r="E20" i="2"/>
  <c r="E19" i="2"/>
  <c r="D19" i="2"/>
  <c r="E15" i="2"/>
  <c r="D15" i="2"/>
  <c r="E12" i="2"/>
  <c r="E13" i="2"/>
  <c r="E14" i="2"/>
  <c r="E11" i="2"/>
  <c r="D14" i="2"/>
  <c r="D13" i="2"/>
  <c r="D12" i="2"/>
  <c r="D11" i="2"/>
  <c r="D20" i="2"/>
  <c r="D21" i="2"/>
  <c r="S22" i="2"/>
  <c r="E124" i="2"/>
  <c r="D124" i="2"/>
  <c r="D123" i="2"/>
  <c r="D116" i="2"/>
  <c r="E116" i="2"/>
  <c r="E117" i="2" s="1"/>
  <c r="D104" i="2"/>
  <c r="E104" i="2"/>
  <c r="E105" i="2"/>
  <c r="E40" i="2"/>
  <c r="G640" i="2"/>
  <c r="H640" i="2"/>
  <c r="J640" i="2"/>
  <c r="K640" i="2"/>
  <c r="M640" i="2"/>
  <c r="N640" i="2"/>
  <c r="P640" i="2"/>
  <c r="Q640" i="2"/>
  <c r="S640" i="2"/>
  <c r="T640" i="2"/>
  <c r="V640" i="2"/>
  <c r="W640" i="2"/>
  <c r="G637" i="2"/>
  <c r="H637" i="2"/>
  <c r="J637" i="2"/>
  <c r="K637" i="2"/>
  <c r="M637" i="2"/>
  <c r="N637" i="2"/>
  <c r="P637" i="2"/>
  <c r="Q637" i="2"/>
  <c r="S637" i="2"/>
  <c r="T637" i="2"/>
  <c r="V637" i="2"/>
  <c r="W637" i="2"/>
  <c r="D639" i="2"/>
  <c r="D640" i="2" s="1"/>
  <c r="E639" i="2"/>
  <c r="E640" i="2" s="1"/>
  <c r="E636" i="2"/>
  <c r="E637" i="2" s="1"/>
  <c r="D636" i="2"/>
  <c r="E595" i="2"/>
  <c r="E596" i="2"/>
  <c r="D595" i="2"/>
  <c r="D596" i="2"/>
  <c r="E594" i="2"/>
  <c r="D594" i="2"/>
  <c r="G593" i="2"/>
  <c r="H593" i="2"/>
  <c r="J593" i="2"/>
  <c r="K593" i="2"/>
  <c r="M593" i="2"/>
  <c r="N593" i="2"/>
  <c r="P593" i="2"/>
  <c r="Q593" i="2"/>
  <c r="S593" i="2"/>
  <c r="T593" i="2"/>
  <c r="V593" i="2"/>
  <c r="W593" i="2"/>
  <c r="E590" i="2"/>
  <c r="E591" i="2"/>
  <c r="D590" i="2"/>
  <c r="D591" i="2"/>
  <c r="E589" i="2"/>
  <c r="D589" i="2"/>
  <c r="G588" i="2"/>
  <c r="H588" i="2"/>
  <c r="J588" i="2"/>
  <c r="K588" i="2"/>
  <c r="M588" i="2"/>
  <c r="N588" i="2"/>
  <c r="P588" i="2"/>
  <c r="Q588" i="2"/>
  <c r="S588" i="2"/>
  <c r="T588" i="2"/>
  <c r="V588" i="2"/>
  <c r="W588" i="2"/>
  <c r="E585" i="2"/>
  <c r="E586" i="2"/>
  <c r="D585" i="2"/>
  <c r="D586" i="2"/>
  <c r="E584" i="2"/>
  <c r="D584" i="2"/>
  <c r="G583" i="2"/>
  <c r="H583" i="2"/>
  <c r="J583" i="2"/>
  <c r="K583" i="2"/>
  <c r="M583" i="2"/>
  <c r="N583" i="2"/>
  <c r="P583" i="2"/>
  <c r="Q583" i="2"/>
  <c r="S583" i="2"/>
  <c r="T583" i="2"/>
  <c r="V583" i="2"/>
  <c r="W583" i="2"/>
  <c r="E580" i="2"/>
  <c r="E581" i="2"/>
  <c r="D580" i="2"/>
  <c r="D581" i="2"/>
  <c r="E579" i="2"/>
  <c r="D579" i="2"/>
  <c r="G578" i="2"/>
  <c r="H578" i="2"/>
  <c r="J578" i="2"/>
  <c r="K578" i="2"/>
  <c r="M578" i="2"/>
  <c r="N578" i="2"/>
  <c r="P578" i="2"/>
  <c r="Q578" i="2"/>
  <c r="S578" i="2"/>
  <c r="T578" i="2"/>
  <c r="V578" i="2"/>
  <c r="W578" i="2"/>
  <c r="E575" i="2"/>
  <c r="E576" i="2"/>
  <c r="D575" i="2"/>
  <c r="D576" i="2"/>
  <c r="E574" i="2"/>
  <c r="D574" i="2"/>
  <c r="G573" i="2"/>
  <c r="H573" i="2"/>
  <c r="J573" i="2"/>
  <c r="K573" i="2"/>
  <c r="M573" i="2"/>
  <c r="N573" i="2"/>
  <c r="P573" i="2"/>
  <c r="Q573" i="2"/>
  <c r="S573" i="2"/>
  <c r="T573" i="2"/>
  <c r="V573" i="2"/>
  <c r="W573" i="2"/>
  <c r="E570" i="2"/>
  <c r="E571" i="2"/>
  <c r="E569" i="2"/>
  <c r="D570" i="2"/>
  <c r="D571" i="2"/>
  <c r="D569" i="2"/>
  <c r="G568" i="2"/>
  <c r="H568" i="2"/>
  <c r="J568" i="2"/>
  <c r="K568" i="2"/>
  <c r="M568" i="2"/>
  <c r="N568" i="2"/>
  <c r="P568" i="2"/>
  <c r="Q568" i="2"/>
  <c r="S568" i="2"/>
  <c r="T568" i="2"/>
  <c r="V568" i="2"/>
  <c r="W568" i="2"/>
  <c r="E561" i="2"/>
  <c r="G561" i="2"/>
  <c r="H561" i="2"/>
  <c r="J561" i="2"/>
  <c r="K561" i="2"/>
  <c r="M561" i="2"/>
  <c r="N561" i="2"/>
  <c r="P561" i="2"/>
  <c r="Q561" i="2"/>
  <c r="S561" i="2"/>
  <c r="T561" i="2"/>
  <c r="V561" i="2"/>
  <c r="W561" i="2"/>
  <c r="G558" i="2"/>
  <c r="H558" i="2"/>
  <c r="J558" i="2"/>
  <c r="K558" i="2"/>
  <c r="M558" i="2"/>
  <c r="N558" i="2"/>
  <c r="P558" i="2"/>
  <c r="Q558" i="2"/>
  <c r="S558" i="2"/>
  <c r="T558" i="2"/>
  <c r="V558" i="2"/>
  <c r="W558" i="2"/>
  <c r="G565" i="2"/>
  <c r="H565" i="2"/>
  <c r="J565" i="2"/>
  <c r="K565" i="2"/>
  <c r="M565" i="2"/>
  <c r="N565" i="2"/>
  <c r="P565" i="2"/>
  <c r="Q565" i="2"/>
  <c r="S565" i="2"/>
  <c r="T565" i="2"/>
  <c r="V565" i="2"/>
  <c r="W565" i="2"/>
  <c r="E555" i="2"/>
  <c r="G555" i="2"/>
  <c r="H555" i="2"/>
  <c r="J555" i="2"/>
  <c r="K555" i="2"/>
  <c r="M555" i="2"/>
  <c r="N555" i="2"/>
  <c r="P555" i="2"/>
  <c r="Q555" i="2"/>
  <c r="S555" i="2"/>
  <c r="T555" i="2"/>
  <c r="V555" i="2"/>
  <c r="E552" i="2"/>
  <c r="D552" i="2"/>
  <c r="E548" i="2"/>
  <c r="E549" i="2" s="1"/>
  <c r="D548" i="2"/>
  <c r="D549" i="2" s="1"/>
  <c r="G549" i="2"/>
  <c r="H549" i="2"/>
  <c r="J549" i="2"/>
  <c r="K549" i="2"/>
  <c r="M549" i="2"/>
  <c r="N549" i="2"/>
  <c r="P549" i="2"/>
  <c r="Q549" i="2"/>
  <c r="S549" i="2"/>
  <c r="T549" i="2"/>
  <c r="V549" i="2"/>
  <c r="W549" i="2"/>
  <c r="E546" i="2"/>
  <c r="G546" i="2"/>
  <c r="H546" i="2"/>
  <c r="J546" i="2"/>
  <c r="K546" i="2"/>
  <c r="M546" i="2"/>
  <c r="N546" i="2"/>
  <c r="P546" i="2"/>
  <c r="Q546" i="2"/>
  <c r="S546" i="2"/>
  <c r="T546" i="2"/>
  <c r="V546" i="2"/>
  <c r="W546" i="2"/>
  <c r="E504" i="2"/>
  <c r="E505" i="2"/>
  <c r="D504" i="2"/>
  <c r="D505" i="2"/>
  <c r="E503" i="2"/>
  <c r="D503" i="2"/>
  <c r="E499" i="2"/>
  <c r="E500" i="2" s="1"/>
  <c r="D499" i="2"/>
  <c r="E488" i="2"/>
  <c r="E489" i="2"/>
  <c r="E490" i="2"/>
  <c r="E491" i="2"/>
  <c r="E492" i="2"/>
  <c r="E493" i="2"/>
  <c r="D488" i="2"/>
  <c r="D489" i="2"/>
  <c r="D490" i="2"/>
  <c r="D491" i="2"/>
  <c r="D492" i="2"/>
  <c r="D493" i="2"/>
  <c r="E487" i="2"/>
  <c r="D487" i="2"/>
  <c r="E509" i="2"/>
  <c r="G509" i="2"/>
  <c r="H509" i="2"/>
  <c r="J509" i="2"/>
  <c r="K509" i="2"/>
  <c r="M509" i="2"/>
  <c r="N509" i="2"/>
  <c r="P509" i="2"/>
  <c r="Q509" i="2"/>
  <c r="S509" i="2"/>
  <c r="T509" i="2"/>
  <c r="V509" i="2"/>
  <c r="W509" i="2"/>
  <c r="G506" i="2"/>
  <c r="H506" i="2"/>
  <c r="J506" i="2"/>
  <c r="K506" i="2"/>
  <c r="M506" i="2"/>
  <c r="N506" i="2"/>
  <c r="P506" i="2"/>
  <c r="Q506" i="2"/>
  <c r="S506" i="2"/>
  <c r="T506" i="2"/>
  <c r="V506" i="2"/>
  <c r="W506" i="2"/>
  <c r="G500" i="2"/>
  <c r="H500" i="2"/>
  <c r="J500" i="2"/>
  <c r="K500" i="2"/>
  <c r="M500" i="2"/>
  <c r="N500" i="2"/>
  <c r="P500" i="2"/>
  <c r="Q500" i="2"/>
  <c r="S500" i="2"/>
  <c r="T500" i="2"/>
  <c r="V500" i="2"/>
  <c r="W500" i="2"/>
  <c r="W510" i="2" s="1"/>
  <c r="E497" i="2"/>
  <c r="G497" i="2"/>
  <c r="H497" i="2"/>
  <c r="J497" i="2"/>
  <c r="K497" i="2"/>
  <c r="M497" i="2"/>
  <c r="N497" i="2"/>
  <c r="P497" i="2"/>
  <c r="Q497" i="2"/>
  <c r="S497" i="2"/>
  <c r="T497" i="2"/>
  <c r="V497" i="2"/>
  <c r="W497" i="2"/>
  <c r="G494" i="2"/>
  <c r="H494" i="2"/>
  <c r="J494" i="2"/>
  <c r="K494" i="2"/>
  <c r="M494" i="2"/>
  <c r="N494" i="2"/>
  <c r="P494" i="2"/>
  <c r="Q494" i="2"/>
  <c r="S494" i="2"/>
  <c r="T494" i="2"/>
  <c r="V494" i="2"/>
  <c r="W494" i="2"/>
  <c r="G485" i="2"/>
  <c r="H485" i="2"/>
  <c r="J485" i="2"/>
  <c r="K485" i="2"/>
  <c r="M485" i="2"/>
  <c r="N485" i="2"/>
  <c r="P485" i="2"/>
  <c r="Q485" i="2"/>
  <c r="S485" i="2"/>
  <c r="T485" i="2"/>
  <c r="V485" i="2"/>
  <c r="W485" i="2"/>
  <c r="E482" i="2"/>
  <c r="G482" i="2"/>
  <c r="H482" i="2"/>
  <c r="J482" i="2"/>
  <c r="K482" i="2"/>
  <c r="M482" i="2"/>
  <c r="N482" i="2"/>
  <c r="P482" i="2"/>
  <c r="Q482" i="2"/>
  <c r="S482" i="2"/>
  <c r="T482" i="2"/>
  <c r="V482" i="2"/>
  <c r="E479" i="2"/>
  <c r="G479" i="2"/>
  <c r="H479" i="2"/>
  <c r="J479" i="2"/>
  <c r="K479" i="2"/>
  <c r="M479" i="2"/>
  <c r="N479" i="2"/>
  <c r="P479" i="2"/>
  <c r="Q479" i="2"/>
  <c r="S479" i="2"/>
  <c r="T479" i="2"/>
  <c r="V479" i="2"/>
  <c r="W479" i="2"/>
  <c r="E448" i="2"/>
  <c r="G448" i="2"/>
  <c r="H448" i="2"/>
  <c r="J448" i="2"/>
  <c r="K448" i="2"/>
  <c r="M448" i="2"/>
  <c r="N448" i="2"/>
  <c r="P448" i="2"/>
  <c r="Q448" i="2"/>
  <c r="S448" i="2"/>
  <c r="T448" i="2"/>
  <c r="V448" i="2"/>
  <c r="W448" i="2"/>
  <c r="G445" i="2"/>
  <c r="H445" i="2"/>
  <c r="J445" i="2"/>
  <c r="K445" i="2"/>
  <c r="M445" i="2"/>
  <c r="N445" i="2"/>
  <c r="P445" i="2"/>
  <c r="Q445" i="2"/>
  <c r="S445" i="2"/>
  <c r="T445" i="2"/>
  <c r="V445" i="2"/>
  <c r="W445" i="2"/>
  <c r="E444" i="2"/>
  <c r="E445" i="2" s="1"/>
  <c r="D444" i="2"/>
  <c r="D445" i="2" s="1"/>
  <c r="G441" i="2"/>
  <c r="H441" i="2"/>
  <c r="J441" i="2"/>
  <c r="K441" i="2"/>
  <c r="M441" i="2"/>
  <c r="N441" i="2"/>
  <c r="P441" i="2"/>
  <c r="Q441" i="2"/>
  <c r="S441" i="2"/>
  <c r="T441" i="2"/>
  <c r="V441" i="2"/>
  <c r="W441" i="2"/>
  <c r="E440" i="2"/>
  <c r="E441" i="2" s="1"/>
  <c r="D440" i="2"/>
  <c r="D441" i="2" s="1"/>
  <c r="E438" i="2"/>
  <c r="G438" i="2"/>
  <c r="H438" i="2"/>
  <c r="J438" i="2"/>
  <c r="K438" i="2"/>
  <c r="M438" i="2"/>
  <c r="N438" i="2"/>
  <c r="P438" i="2"/>
  <c r="Q438" i="2"/>
  <c r="S438" i="2"/>
  <c r="T438" i="2"/>
  <c r="V438" i="2"/>
  <c r="W438" i="2"/>
  <c r="G435" i="2"/>
  <c r="H435" i="2"/>
  <c r="J435" i="2"/>
  <c r="K435" i="2"/>
  <c r="M435" i="2"/>
  <c r="N435" i="2"/>
  <c r="P435" i="2"/>
  <c r="Q435" i="2"/>
  <c r="S435" i="2"/>
  <c r="T435" i="2"/>
  <c r="V435" i="2"/>
  <c r="W435" i="2"/>
  <c r="E430" i="2"/>
  <c r="E431" i="2"/>
  <c r="E432" i="2"/>
  <c r="E433" i="2"/>
  <c r="E434" i="2"/>
  <c r="D430" i="2"/>
  <c r="D431" i="2"/>
  <c r="D432" i="2"/>
  <c r="D433" i="2"/>
  <c r="D434" i="2"/>
  <c r="E429" i="2"/>
  <c r="D429" i="2"/>
  <c r="E427" i="2"/>
  <c r="D427" i="2"/>
  <c r="E426" i="2"/>
  <c r="D426" i="2"/>
  <c r="E424" i="2"/>
  <c r="G424" i="2"/>
  <c r="H424" i="2"/>
  <c r="J424" i="2"/>
  <c r="K424" i="2"/>
  <c r="M424" i="2"/>
  <c r="N424" i="2"/>
  <c r="P424" i="2"/>
  <c r="Q424" i="2"/>
  <c r="S424" i="2"/>
  <c r="T424" i="2"/>
  <c r="V424" i="2"/>
  <c r="W424" i="2"/>
  <c r="G421" i="2"/>
  <c r="H421" i="2"/>
  <c r="J421" i="2"/>
  <c r="K421" i="2"/>
  <c r="M421" i="2"/>
  <c r="N421" i="2"/>
  <c r="P421" i="2"/>
  <c r="Q421" i="2"/>
  <c r="S421" i="2"/>
  <c r="T421" i="2"/>
  <c r="V421" i="2"/>
  <c r="W421" i="2"/>
  <c r="E420" i="2"/>
  <c r="E421" i="2" s="1"/>
  <c r="D420" i="2"/>
  <c r="D421" i="2" s="1"/>
  <c r="E383" i="2"/>
  <c r="G383" i="2"/>
  <c r="H383" i="2"/>
  <c r="J383" i="2"/>
  <c r="K383" i="2"/>
  <c r="M383" i="2"/>
  <c r="N383" i="2"/>
  <c r="P383" i="2"/>
  <c r="Q383" i="2"/>
  <c r="S383" i="2"/>
  <c r="T383" i="2"/>
  <c r="V383" i="2"/>
  <c r="W383" i="2"/>
  <c r="E380" i="2"/>
  <c r="G380" i="2"/>
  <c r="H380" i="2"/>
  <c r="J380" i="2"/>
  <c r="K380" i="2"/>
  <c r="M380" i="2"/>
  <c r="N380" i="2"/>
  <c r="P380" i="2"/>
  <c r="Q380" i="2"/>
  <c r="S380" i="2"/>
  <c r="T380" i="2"/>
  <c r="V380" i="2"/>
  <c r="W380" i="2"/>
  <c r="G376" i="2"/>
  <c r="H376" i="2"/>
  <c r="J376" i="2"/>
  <c r="K376" i="2"/>
  <c r="M376" i="2"/>
  <c r="N376" i="2"/>
  <c r="P376" i="2"/>
  <c r="Q376" i="2"/>
  <c r="S376" i="2"/>
  <c r="T376" i="2"/>
  <c r="V376" i="2"/>
  <c r="W376" i="2"/>
  <c r="D373" i="2"/>
  <c r="E373" i="2"/>
  <c r="G373" i="2"/>
  <c r="H373" i="2"/>
  <c r="J373" i="2"/>
  <c r="K373" i="2"/>
  <c r="M373" i="2"/>
  <c r="N373" i="2"/>
  <c r="P373" i="2"/>
  <c r="Q373" i="2"/>
  <c r="S373" i="2"/>
  <c r="T373" i="2"/>
  <c r="V373" i="2"/>
  <c r="W373" i="2"/>
  <c r="G370" i="2"/>
  <c r="H370" i="2"/>
  <c r="J370" i="2"/>
  <c r="K370" i="2"/>
  <c r="M370" i="2"/>
  <c r="N370" i="2"/>
  <c r="P370" i="2"/>
  <c r="Q370" i="2"/>
  <c r="S370" i="2"/>
  <c r="T370" i="2"/>
  <c r="V370" i="2"/>
  <c r="W370" i="2"/>
  <c r="E365" i="2"/>
  <c r="E366" i="2"/>
  <c r="E367" i="2"/>
  <c r="E368" i="2"/>
  <c r="E369" i="2"/>
  <c r="E364" i="2"/>
  <c r="D365" i="2"/>
  <c r="D366" i="2"/>
  <c r="D367" i="2"/>
  <c r="D368" i="2"/>
  <c r="D369" i="2"/>
  <c r="D364" i="2"/>
  <c r="H362" i="2"/>
  <c r="J362" i="2"/>
  <c r="K362" i="2"/>
  <c r="M362" i="2"/>
  <c r="N362" i="2"/>
  <c r="P362" i="2"/>
  <c r="Q362" i="2"/>
  <c r="S362" i="2"/>
  <c r="T362" i="2"/>
  <c r="V362" i="2"/>
  <c r="W362" i="2"/>
  <c r="E358" i="2"/>
  <c r="E362" i="2" s="1"/>
  <c r="D358" i="2"/>
  <c r="D362" i="2" s="1"/>
  <c r="E355" i="2"/>
  <c r="G355" i="2"/>
  <c r="H355" i="2"/>
  <c r="J355" i="2"/>
  <c r="K355" i="2"/>
  <c r="M355" i="2"/>
  <c r="N355" i="2"/>
  <c r="P355" i="2"/>
  <c r="Q355" i="2"/>
  <c r="S355" i="2"/>
  <c r="T355" i="2"/>
  <c r="V355" i="2"/>
  <c r="W355" i="2"/>
  <c r="E352" i="2"/>
  <c r="G352" i="2"/>
  <c r="H352" i="2"/>
  <c r="J352" i="2"/>
  <c r="K352" i="2"/>
  <c r="M352" i="2"/>
  <c r="N352" i="2"/>
  <c r="P352" i="2"/>
  <c r="Q352" i="2"/>
  <c r="S352" i="2"/>
  <c r="T352" i="2"/>
  <c r="V352" i="2"/>
  <c r="W352" i="2"/>
  <c r="H303" i="2"/>
  <c r="Q303" i="2"/>
  <c r="P303" i="2"/>
  <c r="G303" i="2"/>
  <c r="E293" i="2"/>
  <c r="E295" i="2"/>
  <c r="E325" i="2"/>
  <c r="G325" i="2"/>
  <c r="H325" i="2"/>
  <c r="J325" i="2"/>
  <c r="K325" i="2"/>
  <c r="M325" i="2"/>
  <c r="N325" i="2"/>
  <c r="P325" i="2"/>
  <c r="Q325" i="2"/>
  <c r="S325" i="2"/>
  <c r="T325" i="2"/>
  <c r="V325" i="2"/>
  <c r="W325" i="2"/>
  <c r="G322" i="2"/>
  <c r="H322" i="2"/>
  <c r="J322" i="2"/>
  <c r="K322" i="2"/>
  <c r="M322" i="2"/>
  <c r="N322" i="2"/>
  <c r="P322" i="2"/>
  <c r="Q322" i="2"/>
  <c r="S322" i="2"/>
  <c r="T322" i="2"/>
  <c r="V322" i="2"/>
  <c r="W322" i="2"/>
  <c r="E321" i="2"/>
  <c r="E322" i="2" s="1"/>
  <c r="D321" i="2"/>
  <c r="D322" i="2" s="1"/>
  <c r="G318" i="2"/>
  <c r="H318" i="2"/>
  <c r="J318" i="2"/>
  <c r="K318" i="2"/>
  <c r="M318" i="2"/>
  <c r="N318" i="2"/>
  <c r="P318" i="2"/>
  <c r="Q318" i="2"/>
  <c r="S318" i="2"/>
  <c r="T318" i="2"/>
  <c r="V318" i="2"/>
  <c r="W318" i="2"/>
  <c r="E317" i="2"/>
  <c r="E318" i="2" s="1"/>
  <c r="D317" i="2"/>
  <c r="D318" i="2" s="1"/>
  <c r="E315" i="2"/>
  <c r="G315" i="2"/>
  <c r="H315" i="2"/>
  <c r="J315" i="2"/>
  <c r="K315" i="2"/>
  <c r="M315" i="2"/>
  <c r="N315" i="2"/>
  <c r="P315" i="2"/>
  <c r="Q315" i="2"/>
  <c r="S315" i="2"/>
  <c r="T315" i="2"/>
  <c r="V315" i="2"/>
  <c r="W315" i="2"/>
  <c r="G312" i="2"/>
  <c r="H312" i="2"/>
  <c r="J312" i="2"/>
  <c r="K312" i="2"/>
  <c r="M312" i="2"/>
  <c r="N312" i="2"/>
  <c r="P312" i="2"/>
  <c r="Q312" i="2"/>
  <c r="S312" i="2"/>
  <c r="T312" i="2"/>
  <c r="V312" i="2"/>
  <c r="W312" i="2"/>
  <c r="E306" i="2"/>
  <c r="E308" i="2"/>
  <c r="E309" i="2"/>
  <c r="E310" i="2"/>
  <c r="E311" i="2"/>
  <c r="E305" i="2"/>
  <c r="D306" i="2"/>
  <c r="D307" i="2"/>
  <c r="D308" i="2"/>
  <c r="D309" i="2"/>
  <c r="D310" i="2"/>
  <c r="D311" i="2"/>
  <c r="D305" i="2"/>
  <c r="J303" i="2"/>
  <c r="K303" i="2"/>
  <c r="M303" i="2"/>
  <c r="N303" i="2"/>
  <c r="S303" i="2"/>
  <c r="T303" i="2"/>
  <c r="V303" i="2"/>
  <c r="W303" i="2"/>
  <c r="E299" i="2"/>
  <c r="D299" i="2"/>
  <c r="E297" i="2"/>
  <c r="D297" i="2"/>
  <c r="D293" i="2"/>
  <c r="D295" i="2" s="1"/>
  <c r="G295" i="2"/>
  <c r="H295" i="2"/>
  <c r="J295" i="2"/>
  <c r="K295" i="2"/>
  <c r="M295" i="2"/>
  <c r="N295" i="2"/>
  <c r="P295" i="2"/>
  <c r="Q295" i="2"/>
  <c r="S295" i="2"/>
  <c r="T295" i="2"/>
  <c r="V295" i="2"/>
  <c r="E291" i="2"/>
  <c r="G291" i="2"/>
  <c r="H291" i="2"/>
  <c r="J291" i="2"/>
  <c r="K291" i="2"/>
  <c r="M291" i="2"/>
  <c r="N291" i="2"/>
  <c r="P291" i="2"/>
  <c r="Q291" i="2"/>
  <c r="S291" i="2"/>
  <c r="T291" i="2"/>
  <c r="V291" i="2"/>
  <c r="W291" i="2"/>
  <c r="D254" i="2"/>
  <c r="E254" i="2"/>
  <c r="G254" i="2"/>
  <c r="H254" i="2"/>
  <c r="J254" i="2"/>
  <c r="K254" i="2"/>
  <c r="M254" i="2"/>
  <c r="N254" i="2"/>
  <c r="P254" i="2"/>
  <c r="Q254" i="2"/>
  <c r="S254" i="2"/>
  <c r="T254" i="2"/>
  <c r="V254" i="2"/>
  <c r="W254" i="2"/>
  <c r="G250" i="2"/>
  <c r="H250" i="2"/>
  <c r="J250" i="2"/>
  <c r="K250" i="2"/>
  <c r="M250" i="2"/>
  <c r="N250" i="2"/>
  <c r="P250" i="2"/>
  <c r="Q250" i="2"/>
  <c r="S250" i="2"/>
  <c r="T250" i="2"/>
  <c r="V250" i="2"/>
  <c r="W250" i="2"/>
  <c r="E247" i="2"/>
  <c r="G247" i="2"/>
  <c r="H247" i="2"/>
  <c r="J247" i="2"/>
  <c r="K247" i="2"/>
  <c r="M247" i="2"/>
  <c r="N247" i="2"/>
  <c r="P247" i="2"/>
  <c r="Q247" i="2"/>
  <c r="S247" i="2"/>
  <c r="T247" i="2"/>
  <c r="V247" i="2"/>
  <c r="W247" i="2"/>
  <c r="G244" i="2"/>
  <c r="H244" i="2"/>
  <c r="J244" i="2"/>
  <c r="K244" i="2"/>
  <c r="M244" i="2"/>
  <c r="N244" i="2"/>
  <c r="P244" i="2"/>
  <c r="Q244" i="2"/>
  <c r="S244" i="2"/>
  <c r="T244" i="2"/>
  <c r="V244" i="2"/>
  <c r="W244" i="2"/>
  <c r="G235" i="2"/>
  <c r="H235" i="2"/>
  <c r="J235" i="2"/>
  <c r="K235" i="2"/>
  <c r="M235" i="2"/>
  <c r="N235" i="2"/>
  <c r="P235" i="2"/>
  <c r="Q235" i="2"/>
  <c r="S235" i="2"/>
  <c r="T235" i="2"/>
  <c r="V235" i="2"/>
  <c r="W235" i="2"/>
  <c r="D234" i="2"/>
  <c r="E234" i="2"/>
  <c r="E231" i="2"/>
  <c r="D231" i="2"/>
  <c r="E229" i="2"/>
  <c r="D229" i="2"/>
  <c r="E226" i="2"/>
  <c r="D226" i="2"/>
  <c r="E161" i="2"/>
  <c r="D161" i="2"/>
  <c r="E172" i="2"/>
  <c r="D169" i="2"/>
  <c r="E177" i="2"/>
  <c r="E176" i="2"/>
  <c r="E174" i="2"/>
  <c r="E173" i="2"/>
  <c r="E171" i="2"/>
  <c r="E169" i="2"/>
  <c r="D177" i="2"/>
  <c r="D176" i="2"/>
  <c r="D174" i="2"/>
  <c r="D173" i="2"/>
  <c r="D172" i="2"/>
  <c r="D171" i="2"/>
  <c r="E166" i="2"/>
  <c r="D166" i="2"/>
  <c r="E163" i="2"/>
  <c r="D163" i="2"/>
  <c r="E158" i="2"/>
  <c r="D158" i="2"/>
  <c r="E155" i="2"/>
  <c r="E156" i="2" s="1"/>
  <c r="D155" i="2"/>
  <c r="D156" i="2" s="1"/>
  <c r="E108" i="2"/>
  <c r="D109" i="2"/>
  <c r="D110" i="2"/>
  <c r="D108" i="2"/>
  <c r="D90" i="2"/>
  <c r="D91" i="2"/>
  <c r="D92" i="2"/>
  <c r="D93" i="2"/>
  <c r="D94" i="2"/>
  <c r="D89" i="2"/>
  <c r="E90" i="2"/>
  <c r="E91" i="2"/>
  <c r="E92" i="2"/>
  <c r="E93" i="2"/>
  <c r="E94" i="2"/>
  <c r="E89" i="2"/>
  <c r="E109" i="2"/>
  <c r="E110" i="2"/>
  <c r="M38" i="2"/>
  <c r="G42" i="2"/>
  <c r="H42" i="2"/>
  <c r="J42" i="2"/>
  <c r="K42" i="2"/>
  <c r="M42" i="2"/>
  <c r="N42" i="2"/>
  <c r="P42" i="2"/>
  <c r="Q42" i="2"/>
  <c r="S42" i="2"/>
  <c r="T42" i="2"/>
  <c r="V42" i="2"/>
  <c r="W42" i="2"/>
  <c r="G38" i="2"/>
  <c r="H38" i="2"/>
  <c r="J38" i="2"/>
  <c r="K38" i="2"/>
  <c r="N38" i="2"/>
  <c r="P38" i="2"/>
  <c r="Q38" i="2"/>
  <c r="S38" i="2"/>
  <c r="T38" i="2"/>
  <c r="V38" i="2"/>
  <c r="W38" i="2"/>
  <c r="G22" i="2"/>
  <c r="H22" i="2"/>
  <c r="J22" i="2"/>
  <c r="K22" i="2"/>
  <c r="M22" i="2"/>
  <c r="N22" i="2"/>
  <c r="P22" i="2"/>
  <c r="Q22" i="2"/>
  <c r="T22" i="2"/>
  <c r="V22" i="2"/>
  <c r="W22" i="2"/>
  <c r="P184" i="2"/>
  <c r="Q184" i="2"/>
  <c r="P181" i="2"/>
  <c r="Q181" i="2"/>
  <c r="P178" i="2"/>
  <c r="Q178" i="2"/>
  <c r="P167" i="2"/>
  <c r="Q167" i="2"/>
  <c r="P159" i="2"/>
  <c r="Q159" i="2"/>
  <c r="P156" i="2"/>
  <c r="Q156" i="2"/>
  <c r="G131" i="2"/>
  <c r="H131" i="2"/>
  <c r="J131" i="2"/>
  <c r="K131" i="2"/>
  <c r="P131" i="2"/>
  <c r="Q131" i="2"/>
  <c r="S131" i="2"/>
  <c r="T131" i="2"/>
  <c r="V131" i="2"/>
  <c r="W131" i="2"/>
  <c r="G125" i="2"/>
  <c r="H125" i="2"/>
  <c r="J125" i="2"/>
  <c r="K125" i="2"/>
  <c r="M125" i="2"/>
  <c r="N125" i="2"/>
  <c r="P125" i="2"/>
  <c r="Q125" i="2"/>
  <c r="S125" i="2"/>
  <c r="T125" i="2"/>
  <c r="V125" i="2"/>
  <c r="W125" i="2"/>
  <c r="E120" i="2"/>
  <c r="G120" i="2"/>
  <c r="H120" i="2"/>
  <c r="J120" i="2"/>
  <c r="K120" i="2"/>
  <c r="M120" i="2"/>
  <c r="N120" i="2"/>
  <c r="P120" i="2"/>
  <c r="Q120" i="2"/>
  <c r="S120" i="2"/>
  <c r="T120" i="2"/>
  <c r="V120" i="2"/>
  <c r="W120" i="2"/>
  <c r="D120" i="2"/>
  <c r="G117" i="2"/>
  <c r="H117" i="2"/>
  <c r="J117" i="2"/>
  <c r="K117" i="2"/>
  <c r="M117" i="2"/>
  <c r="N117" i="2"/>
  <c r="P117" i="2"/>
  <c r="Q117" i="2"/>
  <c r="S117" i="2"/>
  <c r="T117" i="2"/>
  <c r="V117" i="2"/>
  <c r="W117" i="2"/>
  <c r="D114" i="2"/>
  <c r="E114" i="2"/>
  <c r="G114" i="2"/>
  <c r="H114" i="2"/>
  <c r="J114" i="2"/>
  <c r="K114" i="2"/>
  <c r="M114" i="2"/>
  <c r="N114" i="2"/>
  <c r="P114" i="2"/>
  <c r="Q114" i="2"/>
  <c r="S114" i="2"/>
  <c r="T114" i="2"/>
  <c r="V114" i="2"/>
  <c r="W114" i="2"/>
  <c r="P111" i="2"/>
  <c r="Q111" i="2"/>
  <c r="S111" i="2"/>
  <c r="T111" i="2"/>
  <c r="V111" i="2"/>
  <c r="W111" i="2"/>
  <c r="P106" i="2"/>
  <c r="Q106" i="2"/>
  <c r="P95" i="2"/>
  <c r="Q95" i="2"/>
  <c r="E60" i="2"/>
  <c r="G60" i="2"/>
  <c r="H60" i="2"/>
  <c r="J60" i="2"/>
  <c r="K60" i="2"/>
  <c r="M60" i="2"/>
  <c r="N60" i="2"/>
  <c r="P60" i="2"/>
  <c r="Q60" i="2"/>
  <c r="S60" i="2"/>
  <c r="T60" i="2"/>
  <c r="V60" i="2"/>
  <c r="W60" i="2"/>
  <c r="E51" i="2"/>
  <c r="G51" i="2"/>
  <c r="H51" i="2"/>
  <c r="J51" i="2"/>
  <c r="K51" i="2"/>
  <c r="M51" i="2"/>
  <c r="N51" i="2"/>
  <c r="P51" i="2"/>
  <c r="Q51" i="2"/>
  <c r="S51" i="2"/>
  <c r="T51" i="2"/>
  <c r="V51" i="2"/>
  <c r="W51" i="2"/>
  <c r="D51" i="2"/>
  <c r="E48" i="2"/>
  <c r="G48" i="2"/>
  <c r="H48" i="2"/>
  <c r="J48" i="2"/>
  <c r="K48" i="2"/>
  <c r="M48" i="2"/>
  <c r="N48" i="2"/>
  <c r="P48" i="2"/>
  <c r="Q48" i="2"/>
  <c r="S48" i="2"/>
  <c r="T48" i="2"/>
  <c r="V48" i="2"/>
  <c r="W48" i="2"/>
  <c r="D48" i="2"/>
  <c r="E45" i="2"/>
  <c r="G45" i="2"/>
  <c r="H45" i="2"/>
  <c r="J45" i="2"/>
  <c r="K45" i="2"/>
  <c r="M45" i="2"/>
  <c r="N45" i="2"/>
  <c r="P45" i="2"/>
  <c r="Q45" i="2"/>
  <c r="S45" i="2"/>
  <c r="T45" i="2"/>
  <c r="V45" i="2"/>
  <c r="W45" i="2"/>
  <c r="D45" i="2"/>
  <c r="E237" i="2"/>
  <c r="E557" i="2"/>
  <c r="E558" i="2" s="1"/>
  <c r="G552" i="2"/>
  <c r="H552" i="2"/>
  <c r="J552" i="2"/>
  <c r="K552" i="2"/>
  <c r="M552" i="2"/>
  <c r="N552" i="2"/>
  <c r="S552" i="2"/>
  <c r="T552" i="2"/>
  <c r="V552" i="2"/>
  <c r="E375" i="2"/>
  <c r="E376" i="2" s="1"/>
  <c r="D375" i="2"/>
  <c r="G362" i="2"/>
  <c r="W295" i="2"/>
  <c r="E249" i="2"/>
  <c r="E250" i="2" s="1"/>
  <c r="D249" i="2"/>
  <c r="D250" i="2" s="1"/>
  <c r="D238" i="2"/>
  <c r="D239" i="2"/>
  <c r="D240" i="2"/>
  <c r="D241" i="2"/>
  <c r="D242" i="2"/>
  <c r="D243" i="2"/>
  <c r="D237" i="2"/>
  <c r="E239" i="2"/>
  <c r="E238" i="2"/>
  <c r="E240" i="2"/>
  <c r="E241" i="2"/>
  <c r="E242" i="2"/>
  <c r="E243" i="2"/>
  <c r="E183" i="2"/>
  <c r="D183" i="2"/>
  <c r="G181" i="2"/>
  <c r="H181" i="2"/>
  <c r="J181" i="2"/>
  <c r="K181" i="2"/>
  <c r="M181" i="2"/>
  <c r="N181" i="2"/>
  <c r="S181" i="2"/>
  <c r="T181" i="2"/>
  <c r="V181" i="2"/>
  <c r="W181" i="2"/>
  <c r="F184" i="2"/>
  <c r="G184" i="2"/>
  <c r="H184" i="2"/>
  <c r="I184" i="2"/>
  <c r="J184" i="2"/>
  <c r="K184" i="2"/>
  <c r="L184" i="2"/>
  <c r="M184" i="2"/>
  <c r="N184" i="2"/>
  <c r="O184" i="2"/>
  <c r="S184" i="2"/>
  <c r="T184" i="2"/>
  <c r="V184" i="2"/>
  <c r="W184" i="2"/>
  <c r="H178" i="2"/>
  <c r="J178" i="2"/>
  <c r="K178" i="2"/>
  <c r="M178" i="2"/>
  <c r="N178" i="2"/>
  <c r="S178" i="2"/>
  <c r="T178" i="2"/>
  <c r="V178" i="2"/>
  <c r="W178" i="2"/>
  <c r="G178" i="2"/>
  <c r="H167" i="2"/>
  <c r="J167" i="2"/>
  <c r="K167" i="2"/>
  <c r="M167" i="2"/>
  <c r="N167" i="2"/>
  <c r="S167" i="2"/>
  <c r="T167" i="2"/>
  <c r="V167" i="2"/>
  <c r="W167" i="2"/>
  <c r="G167" i="2"/>
  <c r="G159" i="2"/>
  <c r="H159" i="2"/>
  <c r="J159" i="2"/>
  <c r="M159" i="2"/>
  <c r="N159" i="2"/>
  <c r="S159" i="2"/>
  <c r="T159" i="2"/>
  <c r="V159" i="2"/>
  <c r="W159" i="2"/>
  <c r="G156" i="2"/>
  <c r="H156" i="2"/>
  <c r="J156" i="2"/>
  <c r="K156" i="2"/>
  <c r="M156" i="2"/>
  <c r="N156" i="2"/>
  <c r="S156" i="2"/>
  <c r="T156" i="2"/>
  <c r="V156" i="2"/>
  <c r="W156" i="2"/>
  <c r="D117" i="2"/>
  <c r="G111" i="2"/>
  <c r="H111" i="2"/>
  <c r="J111" i="2"/>
  <c r="K111" i="2"/>
  <c r="M111" i="2"/>
  <c r="N111" i="2"/>
  <c r="K106" i="2"/>
  <c r="H106" i="2"/>
  <c r="G106" i="2"/>
  <c r="J106" i="2"/>
  <c r="M106" i="2"/>
  <c r="N106" i="2"/>
  <c r="S106" i="2"/>
  <c r="T106" i="2"/>
  <c r="V106" i="2"/>
  <c r="G95" i="2"/>
  <c r="H95" i="2"/>
  <c r="J95" i="2"/>
  <c r="K95" i="2"/>
  <c r="M95" i="2"/>
  <c r="N95" i="2"/>
  <c r="S95" i="2"/>
  <c r="T95" i="2"/>
  <c r="V95" i="2"/>
  <c r="W95" i="2"/>
  <c r="E55" i="2"/>
  <c r="E56" i="2"/>
  <c r="E54" i="2"/>
  <c r="G57" i="2"/>
  <c r="H57" i="2"/>
  <c r="J57" i="2"/>
  <c r="K57" i="2"/>
  <c r="M57" i="2"/>
  <c r="N57" i="2"/>
  <c r="S57" i="2"/>
  <c r="T57" i="2"/>
  <c r="V57" i="2"/>
  <c r="W57" i="2"/>
  <c r="D56" i="2"/>
  <c r="D55" i="2"/>
  <c r="D54" i="2"/>
  <c r="W597" i="2" l="1"/>
  <c r="K597" i="2"/>
  <c r="K598" i="2" s="1"/>
  <c r="W641" i="2"/>
  <c r="K641" i="2"/>
  <c r="S597" i="2"/>
  <c r="S598" i="2" s="1"/>
  <c r="S641" i="2"/>
  <c r="P597" i="2"/>
  <c r="P598" i="2" s="1"/>
  <c r="E42" i="2"/>
  <c r="D22" i="2"/>
  <c r="G641" i="2"/>
  <c r="T597" i="2"/>
  <c r="T598" i="2" s="1"/>
  <c r="G597" i="2"/>
  <c r="G598" i="2" s="1"/>
  <c r="E22" i="2"/>
  <c r="Q597" i="2"/>
  <c r="Q598" i="2" s="1"/>
  <c r="Q641" i="2"/>
  <c r="N597" i="2"/>
  <c r="N598" i="2" s="1"/>
  <c r="M597" i="2"/>
  <c r="M598" i="2" s="1"/>
  <c r="M641" i="2"/>
  <c r="D648" i="2" s="1"/>
  <c r="V597" i="2"/>
  <c r="V598" i="2" s="1"/>
  <c r="J597" i="2"/>
  <c r="J598" i="2" s="1"/>
  <c r="E303" i="2"/>
  <c r="E573" i="2"/>
  <c r="E583" i="2"/>
  <c r="E593" i="2"/>
  <c r="E578" i="2"/>
  <c r="E588" i="2"/>
  <c r="E641" i="2"/>
  <c r="E435" i="2"/>
  <c r="V326" i="2"/>
  <c r="T510" i="2"/>
  <c r="N510" i="2"/>
  <c r="Q449" i="2"/>
  <c r="W61" i="2"/>
  <c r="E167" i="2"/>
  <c r="E235" i="2"/>
  <c r="E370" i="2"/>
  <c r="E384" i="2" s="1"/>
  <c r="H510" i="2"/>
  <c r="K132" i="2"/>
  <c r="N61" i="2"/>
  <c r="H61" i="2"/>
  <c r="P132" i="2"/>
  <c r="W326" i="2"/>
  <c r="V641" i="2"/>
  <c r="P641" i="2"/>
  <c r="D167" i="2"/>
  <c r="E244" i="2"/>
  <c r="H597" i="2"/>
  <c r="H598" i="2" s="1"/>
  <c r="E38" i="2"/>
  <c r="J61" i="2"/>
  <c r="E312" i="2"/>
  <c r="V510" i="2"/>
  <c r="P510" i="2"/>
  <c r="J510" i="2"/>
  <c r="E494" i="2"/>
  <c r="T641" i="2"/>
  <c r="N641" i="2"/>
  <c r="H641" i="2"/>
  <c r="J641" i="2"/>
  <c r="V132" i="2"/>
  <c r="V61" i="2"/>
  <c r="N132" i="2"/>
  <c r="H132" i="2"/>
  <c r="Q61" i="2"/>
  <c r="K61" i="2"/>
  <c r="P258" i="2"/>
  <c r="J258" i="2"/>
  <c r="S326" i="2"/>
  <c r="M326" i="2"/>
  <c r="K326" i="2"/>
  <c r="J326" i="2"/>
  <c r="V384" i="2"/>
  <c r="P384" i="2"/>
  <c r="J384" i="2"/>
  <c r="Q510" i="2"/>
  <c r="K510" i="2"/>
  <c r="T61" i="2"/>
  <c r="M132" i="2"/>
  <c r="P61" i="2"/>
  <c r="J132" i="2"/>
  <c r="S61" i="2"/>
  <c r="G61" i="2"/>
  <c r="T132" i="2"/>
  <c r="Q132" i="2"/>
  <c r="T326" i="2"/>
  <c r="N326" i="2"/>
  <c r="S384" i="2"/>
  <c r="M384" i="2"/>
  <c r="G384" i="2"/>
  <c r="S510" i="2"/>
  <c r="M510" i="2"/>
  <c r="G510" i="2"/>
  <c r="G132" i="2"/>
  <c r="S132" i="2"/>
  <c r="E125" i="2"/>
  <c r="D42" i="2"/>
  <c r="D583" i="2"/>
  <c r="D593" i="2"/>
  <c r="E568" i="2"/>
  <c r="M449" i="2"/>
  <c r="T449" i="2"/>
  <c r="P449" i="2"/>
  <c r="J449" i="2"/>
  <c r="E506" i="2"/>
  <c r="T384" i="2"/>
  <c r="N384" i="2"/>
  <c r="H384" i="2"/>
  <c r="W384" i="2"/>
  <c r="Q384" i="2"/>
  <c r="K384" i="2"/>
  <c r="G326" i="2"/>
  <c r="H326" i="2"/>
  <c r="P326" i="2"/>
  <c r="Q326" i="2"/>
  <c r="M258" i="2"/>
  <c r="Q258" i="2"/>
  <c r="T258" i="2"/>
  <c r="M61" i="2"/>
  <c r="P192" i="2"/>
  <c r="Q192" i="2"/>
  <c r="D244" i="2"/>
  <c r="D568" i="2"/>
  <c r="D578" i="2"/>
  <c r="D588" i="2"/>
  <c r="D303" i="2"/>
  <c r="D370" i="2"/>
  <c r="D435" i="2"/>
  <c r="D573" i="2"/>
  <c r="D494" i="2"/>
  <c r="D506" i="2"/>
  <c r="D312" i="2"/>
  <c r="E178" i="2"/>
  <c r="E111" i="2"/>
  <c r="M192" i="2"/>
  <c r="D57" i="2"/>
  <c r="D125" i="2"/>
  <c r="J192" i="2"/>
  <c r="D106" i="2"/>
  <c r="T192" i="2"/>
  <c r="D178" i="2"/>
  <c r="D95" i="2"/>
  <c r="D111" i="2"/>
  <c r="E95" i="2"/>
  <c r="W106" i="2"/>
  <c r="W132" i="2" s="1"/>
  <c r="D734" i="2"/>
  <c r="D743" i="2" s="1"/>
  <c r="D731" i="2" l="1"/>
  <c r="D652" i="2"/>
  <c r="P731" i="2"/>
  <c r="O731" i="2"/>
  <c r="O723" i="2"/>
  <c r="D732" i="2"/>
  <c r="P713" i="2"/>
  <c r="E724" i="2"/>
  <c r="P704" i="2"/>
  <c r="E713" i="2"/>
  <c r="E730" i="2"/>
  <c r="D715" i="2"/>
  <c r="D714" i="2"/>
  <c r="P715" i="2"/>
  <c r="P732" i="2"/>
  <c r="O730" i="2"/>
  <c r="D713" i="2"/>
  <c r="P730" i="2"/>
  <c r="D730" i="2"/>
  <c r="P722" i="2"/>
  <c r="E714" i="2"/>
  <c r="O713" i="2"/>
  <c r="O714" i="2"/>
  <c r="E715" i="2"/>
  <c r="E732" i="2"/>
  <c r="P714" i="2"/>
  <c r="D521" i="2"/>
  <c r="O715" i="2"/>
  <c r="E731" i="2"/>
  <c r="E723" i="2"/>
  <c r="O722" i="2"/>
  <c r="E326" i="2"/>
  <c r="O704" i="2"/>
  <c r="O705" i="2"/>
  <c r="E705" i="2"/>
  <c r="E706" i="2"/>
  <c r="E697" i="2"/>
  <c r="D336" i="2"/>
  <c r="E597" i="2"/>
  <c r="E598" i="2" s="1"/>
  <c r="D696" i="2"/>
  <c r="E695" i="2"/>
  <c r="E696" i="2"/>
  <c r="E510" i="2"/>
  <c r="P695" i="2"/>
  <c r="D337" i="2"/>
  <c r="D142" i="2"/>
  <c r="D653" i="2"/>
  <c r="O695" i="2"/>
  <c r="D695" i="2"/>
  <c r="O697" i="2"/>
  <c r="P696" i="2"/>
  <c r="O696" i="2"/>
  <c r="D396" i="2"/>
  <c r="P697" i="2"/>
  <c r="D603" i="2"/>
  <c r="D697" i="2"/>
  <c r="D141" i="2"/>
  <c r="D522" i="2"/>
  <c r="E61" i="2"/>
  <c r="D609" i="2"/>
  <c r="D395" i="2"/>
  <c r="D597" i="2"/>
  <c r="R713" i="2" l="1"/>
  <c r="R730" i="2"/>
  <c r="G713" i="2"/>
  <c r="F730" i="2"/>
  <c r="G730" i="2"/>
  <c r="F713" i="2"/>
  <c r="P739" i="2"/>
  <c r="O740" i="2"/>
  <c r="Q713" i="2"/>
  <c r="E741" i="2"/>
  <c r="E740" i="2"/>
  <c r="O739" i="2"/>
  <c r="G695" i="2"/>
  <c r="F695" i="2"/>
  <c r="R695" i="2"/>
  <c r="Q695" i="2"/>
  <c r="D637" i="2"/>
  <c r="D641" i="2" s="1"/>
  <c r="N718" i="2" l="1"/>
  <c r="N735" i="2"/>
  <c r="N717" i="2"/>
  <c r="N700" i="2"/>
  <c r="N699" i="2"/>
  <c r="D647" i="2"/>
  <c r="D383" i="2"/>
  <c r="W555" i="2"/>
  <c r="W552" i="2"/>
  <c r="W598" i="2" l="1"/>
  <c r="D604" i="2"/>
  <c r="D565" i="2"/>
  <c r="D555" i="2"/>
  <c r="D561" i="2"/>
  <c r="D546" i="2"/>
  <c r="D558" i="2"/>
  <c r="D608" i="2" l="1"/>
  <c r="O732" i="2"/>
  <c r="Q730" i="2" s="1"/>
  <c r="N734" i="2" s="1"/>
  <c r="D598" i="2"/>
  <c r="E224" i="2"/>
  <c r="E258" i="2" s="1"/>
  <c r="G224" i="2"/>
  <c r="G258" i="2" s="1"/>
  <c r="H224" i="2"/>
  <c r="H258" i="2" s="1"/>
  <c r="K224" i="2"/>
  <c r="K258" i="2" s="1"/>
  <c r="N224" i="2"/>
  <c r="N258" i="2" s="1"/>
  <c r="S224" i="2"/>
  <c r="S258" i="2" s="1"/>
  <c r="U224" i="2"/>
  <c r="V224" i="2"/>
  <c r="V258" i="2" s="1"/>
  <c r="W224" i="2"/>
  <c r="W258" i="2" s="1"/>
  <c r="D269" i="2" s="1"/>
  <c r="D224" i="2"/>
  <c r="E106" i="2"/>
  <c r="E132" i="2" s="1"/>
  <c r="D270" i="2" l="1"/>
  <c r="D509" i="2" l="1"/>
  <c r="W482" i="2"/>
  <c r="D482" i="2"/>
  <c r="D479" i="2"/>
  <c r="D517" i="2" l="1"/>
  <c r="D500" i="2"/>
  <c r="D485" i="2"/>
  <c r="D497" i="2"/>
  <c r="D510" i="2" l="1"/>
  <c r="D516" i="2"/>
  <c r="D448" i="2"/>
  <c r="D424" i="2"/>
  <c r="W418" i="2"/>
  <c r="W449" i="2" s="1"/>
  <c r="V418" i="2"/>
  <c r="V449" i="2" s="1"/>
  <c r="P724" i="2" s="1"/>
  <c r="U418" i="2"/>
  <c r="S418" i="2"/>
  <c r="S449" i="2" s="1"/>
  <c r="P723" i="2" s="1"/>
  <c r="N418" i="2"/>
  <c r="N449" i="2" s="1"/>
  <c r="D724" i="2" s="1"/>
  <c r="K418" i="2"/>
  <c r="K449" i="2" s="1"/>
  <c r="D723" i="2" s="1"/>
  <c r="H418" i="2"/>
  <c r="H449" i="2" s="1"/>
  <c r="D722" i="2" s="1"/>
  <c r="G418" i="2"/>
  <c r="G449" i="2" s="1"/>
  <c r="E722" i="2" s="1"/>
  <c r="G722" i="2" s="1"/>
  <c r="E418" i="2"/>
  <c r="E449" i="2" s="1"/>
  <c r="D418" i="2"/>
  <c r="F722" i="2" l="1"/>
  <c r="R722" i="2"/>
  <c r="N727" i="2" s="1"/>
  <c r="D460" i="2"/>
  <c r="O724" i="2"/>
  <c r="Q722" i="2" s="1"/>
  <c r="D461" i="2"/>
  <c r="D456" i="2"/>
  <c r="D455" i="2"/>
  <c r="D438" i="2"/>
  <c r="D449" i="2" s="1"/>
  <c r="N726" i="2" l="1"/>
  <c r="D380" i="2"/>
  <c r="D376" i="2"/>
  <c r="D391" i="2"/>
  <c r="D352" i="2"/>
  <c r="D325" i="2"/>
  <c r="D291" i="2"/>
  <c r="D332" i="2" l="1"/>
  <c r="D333" i="2"/>
  <c r="D355" i="2"/>
  <c r="D384" i="2" s="1"/>
  <c r="D315" i="2"/>
  <c r="D326" i="2" s="1"/>
  <c r="D390" i="2" l="1"/>
  <c r="W257" i="2"/>
  <c r="V257" i="2"/>
  <c r="U257" i="2"/>
  <c r="S257" i="2"/>
  <c r="N257" i="2"/>
  <c r="K257" i="2"/>
  <c r="H257" i="2"/>
  <c r="G257" i="2"/>
  <c r="E257" i="2"/>
  <c r="D257" i="2"/>
  <c r="D247" i="2"/>
  <c r="D265" i="2" l="1"/>
  <c r="D235" i="2"/>
  <c r="D258" i="2" s="1"/>
  <c r="G188" i="2"/>
  <c r="H188" i="2"/>
  <c r="K188" i="2"/>
  <c r="N188" i="2"/>
  <c r="S188" i="2"/>
  <c r="V188" i="2"/>
  <c r="W188" i="2"/>
  <c r="D264" i="2" l="1"/>
  <c r="W191" i="2"/>
  <c r="W192" i="2" s="1"/>
  <c r="V191" i="2"/>
  <c r="V192" i="2" s="1"/>
  <c r="P706" i="2" s="1"/>
  <c r="P741" i="2" s="1"/>
  <c r="S191" i="2"/>
  <c r="S192" i="2" s="1"/>
  <c r="P705" i="2" s="1"/>
  <c r="P740" i="2" s="1"/>
  <c r="N191" i="2"/>
  <c r="N192" i="2" s="1"/>
  <c r="D706" i="2" s="1"/>
  <c r="D741" i="2" s="1"/>
  <c r="K191" i="2"/>
  <c r="K192" i="2" s="1"/>
  <c r="D705" i="2" s="1"/>
  <c r="D740" i="2" s="1"/>
  <c r="H191" i="2"/>
  <c r="H192" i="2" s="1"/>
  <c r="D704" i="2" s="1"/>
  <c r="D739" i="2" s="1"/>
  <c r="G191" i="2"/>
  <c r="G192" i="2" s="1"/>
  <c r="E704" i="2" s="1"/>
  <c r="E191" i="2"/>
  <c r="D191" i="2"/>
  <c r="E184" i="2"/>
  <c r="D184" i="2"/>
  <c r="E181" i="2"/>
  <c r="D181" i="2"/>
  <c r="E159" i="2"/>
  <c r="D38" i="2"/>
  <c r="D132" i="2"/>
  <c r="D60" i="2"/>
  <c r="F739" i="2" l="1"/>
  <c r="G704" i="2"/>
  <c r="E739" i="2"/>
  <c r="G739" i="2" s="1"/>
  <c r="R739" i="2"/>
  <c r="D749" i="2" s="1"/>
  <c r="D751" i="2" s="1"/>
  <c r="D203" i="2"/>
  <c r="O706" i="2"/>
  <c r="F704" i="2"/>
  <c r="R704" i="2"/>
  <c r="D61" i="2"/>
  <c r="D199" i="2"/>
  <c r="E192" i="2"/>
  <c r="D204" i="2"/>
  <c r="D68" i="2"/>
  <c r="D73" i="2"/>
  <c r="D72" i="2"/>
  <c r="D198" i="2"/>
  <c r="D67" i="2"/>
  <c r="D137" i="2"/>
  <c r="E57" i="2"/>
  <c r="D188" i="2"/>
  <c r="D192" i="2" s="1"/>
  <c r="E188" i="2"/>
  <c r="N709" i="2" l="1"/>
  <c r="N744" i="2"/>
  <c r="Q704" i="2"/>
  <c r="N708" i="2" s="1"/>
  <c r="O741" i="2"/>
  <c r="Q739" i="2" s="1"/>
  <c r="D136" i="2"/>
  <c r="D748" i="2" l="1"/>
  <c r="N743" i="2"/>
</calcChain>
</file>

<file path=xl/sharedStrings.xml><?xml version="1.0" encoding="utf-8"?>
<sst xmlns="http://schemas.openxmlformats.org/spreadsheetml/2006/main" count="1384" uniqueCount="418">
  <si>
    <t xml:space="preserve">Kierunek Fizjoterapia             </t>
  </si>
  <si>
    <t>Rok I</t>
  </si>
  <si>
    <t>MODUŁ KSZTAŁCENIA</t>
  </si>
  <si>
    <t>JEDNOSTKA ORGANIZUJĄCA</t>
  </si>
  <si>
    <t>ECTS</t>
  </si>
  <si>
    <t>FORMA ZALICZENIA</t>
  </si>
  <si>
    <t>Wykład</t>
  </si>
  <si>
    <t>Ćwiczenia</t>
  </si>
  <si>
    <t>Seminaria</t>
  </si>
  <si>
    <t>LICZBA GODZIN</t>
  </si>
  <si>
    <t>PODSUMOWANIE SEMESTRU I</t>
  </si>
  <si>
    <t>Praktyki zawodowe</t>
  </si>
  <si>
    <t>Uniwersytet Medyczny w Lublinie</t>
  </si>
  <si>
    <t>Wydział Nauk o Zdrowiu</t>
  </si>
  <si>
    <t>KOD MODUŁU</t>
  </si>
  <si>
    <t>SEMESTR I</t>
  </si>
  <si>
    <t>ZAJĘCIA DYDAKTYCZNE</t>
  </si>
  <si>
    <t>KSZTAŁCENIE PRAKTYCZNE</t>
  </si>
  <si>
    <t xml:space="preserve">LICZBA GODZIN </t>
  </si>
  <si>
    <t>Zajęcia praktyczne</t>
  </si>
  <si>
    <t>Liczebność</t>
  </si>
  <si>
    <t>OGÓŁEM</t>
  </si>
  <si>
    <t>SEMESTR II</t>
  </si>
  <si>
    <t>SEMESTR III</t>
  </si>
  <si>
    <t>PODSUMOWANIE SEMESTRU III</t>
  </si>
  <si>
    <t>PODSUMOWANIE SEMESTRU II</t>
  </si>
  <si>
    <t>Rok II</t>
  </si>
  <si>
    <t>Liczba egzaminów</t>
  </si>
  <si>
    <t>Liczba godzin</t>
  </si>
  <si>
    <t>Biochemia</t>
  </si>
  <si>
    <t>Bioetyka</t>
  </si>
  <si>
    <t>Biofizyka</t>
  </si>
  <si>
    <t>Demografia i epidemiologia</t>
  </si>
  <si>
    <t>Katedra i Zakład Zdrowia Publicznego</t>
  </si>
  <si>
    <t>Filozofia</t>
  </si>
  <si>
    <t>Genetyka</t>
  </si>
  <si>
    <t>Zakład Rehabilitacji i Fizjoterapii</t>
  </si>
  <si>
    <t>Psychologia ogólna</t>
  </si>
  <si>
    <t>Wychowanie fizyczne</t>
  </si>
  <si>
    <t>Studium Wychowania Fizycznego i Sportu</t>
  </si>
  <si>
    <t>Zarządzanie i marketing</t>
  </si>
  <si>
    <t>ZO</t>
  </si>
  <si>
    <t>Z</t>
  </si>
  <si>
    <t>Fizjoterapia ogólna</t>
  </si>
  <si>
    <t>Pierwsza pomoc</t>
  </si>
  <si>
    <t>E</t>
  </si>
  <si>
    <t>Farmakologia w fizjoterapii</t>
  </si>
  <si>
    <t>Zakład Farmakologii</t>
  </si>
  <si>
    <t>Zdrowie publiczne</t>
  </si>
  <si>
    <t>Żywienie człowieka</t>
  </si>
  <si>
    <t>Adaptowana aktywność fizyczna</t>
  </si>
  <si>
    <t>Anatomia rentgenowska</t>
  </si>
  <si>
    <t>Zakład Radiologii Zabiegowej i Neuroradiologii</t>
  </si>
  <si>
    <t>Anatomia funkcjonalna</t>
  </si>
  <si>
    <t>Anatomia palpacyjna</t>
  </si>
  <si>
    <t>Język migowy</t>
  </si>
  <si>
    <t>Terapia zajęciowa</t>
  </si>
  <si>
    <t>SEMESTR IV</t>
  </si>
  <si>
    <t>PODSUMOWANIE SEMESTRU IV</t>
  </si>
  <si>
    <t>Patologia ogólna</t>
  </si>
  <si>
    <t>Kinezyterapia</t>
  </si>
  <si>
    <t>Kliniczne podstawy fizjoterapii w chirurgii</t>
  </si>
  <si>
    <t>Kliniczne podstawy fizjoterapii w kardiologii i kardiochirurgii</t>
  </si>
  <si>
    <t>Klinika Ortopedii i Traumatologii Katedry Ortopedii</t>
  </si>
  <si>
    <t>Kliniczne podstawy fizjoterapii w neurologii i neurochirurgii</t>
  </si>
  <si>
    <t>Kliniczne podstawy fizjoterapii w pulmonologii</t>
  </si>
  <si>
    <t>Kliniczne podstawy fizjoterapii w reumatologii</t>
  </si>
  <si>
    <t>Fizjoprofilaktyka i promocja zdrowia</t>
  </si>
  <si>
    <t>Rehabilitacja społeczna i zawodowa</t>
  </si>
  <si>
    <t>Cały blok A stanowi:</t>
  </si>
  <si>
    <t>Cały blok B stanowi:</t>
  </si>
  <si>
    <t>SEMESTR V</t>
  </si>
  <si>
    <t>Rok III</t>
  </si>
  <si>
    <t>PODSUMOWANIE SEMESTRU V</t>
  </si>
  <si>
    <t>Badania czynnościowe</t>
  </si>
  <si>
    <t>Kliniczne podstawy fizjoterapii w geriatrii</t>
  </si>
  <si>
    <t>Kliniczne podstawy fizjoterapii w ginekologii i położnictwie</t>
  </si>
  <si>
    <t>Kliniczne podstawy fizjoterapii w psychiatrii</t>
  </si>
  <si>
    <t>Terapia manualna</t>
  </si>
  <si>
    <t>Symulacja medyczna w fizjoterapii</t>
  </si>
  <si>
    <t>Cały blok C stanowi:</t>
  </si>
  <si>
    <t>Cały blok D stanowi:</t>
  </si>
  <si>
    <t>BLOK C</t>
  </si>
  <si>
    <t>BLOK D</t>
  </si>
  <si>
    <t>BLOK A</t>
  </si>
  <si>
    <t>BLOK B</t>
  </si>
  <si>
    <t>BLOK E</t>
  </si>
  <si>
    <t>BLOK F</t>
  </si>
  <si>
    <t>Cały blok E stanowi:</t>
  </si>
  <si>
    <t>Cały blok F stanowi:</t>
  </si>
  <si>
    <t>Fizjoterapia niemowląt</t>
  </si>
  <si>
    <t>Fizjoterapia w okresie ciąży i połogu</t>
  </si>
  <si>
    <t>Podstawy animaloterapii w rehabilitacji</t>
  </si>
  <si>
    <t>SEMESTR VI</t>
  </si>
  <si>
    <t>PODSUMOWANIE SEMESTRU VI</t>
  </si>
  <si>
    <t>Fizjoterapia zaburzeń chodu</t>
  </si>
  <si>
    <t>Rok IV</t>
  </si>
  <si>
    <t>SEMESTR VII</t>
  </si>
  <si>
    <t>PODSUMOWANIE SEMESTRU VII</t>
  </si>
  <si>
    <t>Metodologia badań naukowych</t>
  </si>
  <si>
    <t>Statystyka w badaniach naukowych</t>
  </si>
  <si>
    <t>Fizjoterapia w medycynie estetycznej</t>
  </si>
  <si>
    <t>Podstawy treningu personalnego</t>
  </si>
  <si>
    <t>SEMESTR VIII</t>
  </si>
  <si>
    <t>PODSUMOWANIE SEMESTRU VIII</t>
  </si>
  <si>
    <t>Korekcja wad postawy</t>
  </si>
  <si>
    <t>SEMESTR IX</t>
  </si>
  <si>
    <t>Rok V</t>
  </si>
  <si>
    <t>PODSUMOWANIE SEMESTRU IX</t>
  </si>
  <si>
    <t>SEMESTR X</t>
  </si>
  <si>
    <t>PODSUMOWANIE SEMESTRU X</t>
  </si>
  <si>
    <t>PODSUMOWANIE PLANU STUDIÓW</t>
  </si>
  <si>
    <t>Zajęcia dydaktyczne</t>
  </si>
  <si>
    <t>Kształcenie praktyczne</t>
  </si>
  <si>
    <t>Wykłady</t>
  </si>
  <si>
    <t>Praktyki</t>
  </si>
  <si>
    <t>Godziny</t>
  </si>
  <si>
    <t>Godziny ogółem</t>
  </si>
  <si>
    <t>PODSUMOWANIE I ROKU STUDIÓW</t>
  </si>
  <si>
    <t>ECTS ogółem</t>
  </si>
  <si>
    <t>PODSUMOWANIE II ROKU STUDIÓW</t>
  </si>
  <si>
    <t>PODSUMOWANIE III ROKU STUDIÓW</t>
  </si>
  <si>
    <t>PODSUMOWANIE IV ROKU STUDIÓW</t>
  </si>
  <si>
    <t>PODSUMOWANIE V ROKU STUDIÓW</t>
  </si>
  <si>
    <t>Zakład Genetyki Nowotworów z Pracownią Cytogenetyczną Katedry Genetyki Medycznej</t>
  </si>
  <si>
    <t>Technologie informacyjne</t>
  </si>
  <si>
    <t>Katedra i Klinika Reumatologii i Układowych Chorób Tkanki Łącznej</t>
  </si>
  <si>
    <t>GRUPA A: BIOMEDYCZNE PODSTAWY FIZJOTERAPII</t>
  </si>
  <si>
    <t>PODSUMOWANIE GRUPY A</t>
  </si>
  <si>
    <t>GRUPA B: NAUKI OGÓLNE</t>
  </si>
  <si>
    <t>PODSUMOWANIE GRUPY B</t>
  </si>
  <si>
    <t>GRUPA C: PODSTAWY FIZJOTERAPII</t>
  </si>
  <si>
    <t>PODSUMOWANIE GRUPY C</t>
  </si>
  <si>
    <t>GRUPA D: FIZJOTERAPIA KLINICZNA</t>
  </si>
  <si>
    <t>PODSUMOWANIE GRUPY D</t>
  </si>
  <si>
    <t>GRUPA F: PRAKTYKI FIZJOTERAPEUTYCZNE</t>
  </si>
  <si>
    <t>PODSUMOWANIE GRUPY E</t>
  </si>
  <si>
    <t>PODSUMOWANIE GRUPY F</t>
  </si>
  <si>
    <t>GRUPA G: AUTORSKA OFERTA UCZELNI</t>
  </si>
  <si>
    <t>GRUPA G1: MODUŁY OBLIGATORYJNE</t>
  </si>
  <si>
    <t>PODSUMOWANIE GRUPY G1</t>
  </si>
  <si>
    <t>GRUPA G2: MODUŁY FAKULTATYWNE</t>
  </si>
  <si>
    <t>PODSUMOWANIE GRUPY G2</t>
  </si>
  <si>
    <t>Anatomia prawidłowa</t>
  </si>
  <si>
    <t>Biologia medyczna</t>
  </si>
  <si>
    <t>Fizjologia (ogólna, wysiłku fizycznego, bólu)</t>
  </si>
  <si>
    <t>- fizjologia ogólna</t>
  </si>
  <si>
    <t>- fizjologia wysiłku fizycznego</t>
  </si>
  <si>
    <t>- fizjologia bólu</t>
  </si>
  <si>
    <t>Diagnostyka fizjologiczna</t>
  </si>
  <si>
    <t>Socjologia (ogólna, niepełnosprawności)</t>
  </si>
  <si>
    <t>- socjologia ogólna</t>
  </si>
  <si>
    <t>- socjologia niepełnosprawności</t>
  </si>
  <si>
    <t>Pedagogika (ogólna, specjalna)</t>
  </si>
  <si>
    <t>Dydaktyka fizjoterapii</t>
  </si>
  <si>
    <t>Ekonomia i system ochrony zdrowia</t>
  </si>
  <si>
    <t>Historia fizjoterapii</t>
  </si>
  <si>
    <t>Kształcenie ruchowe i metodyka nauczania ruchu</t>
  </si>
  <si>
    <t>Zakład Medycyny Sportowej</t>
  </si>
  <si>
    <t>Podstawy pielęgnowania osób z niepełnosprawnościami</t>
  </si>
  <si>
    <t>Biomechanika stosowana i ergonomia</t>
  </si>
  <si>
    <t>Sport osób z niepełnosprawnościami</t>
  </si>
  <si>
    <t>Aktywna rehabilitacja osób z niepełnosprawnościami</t>
  </si>
  <si>
    <t>Biomechanika kliniczna</t>
  </si>
  <si>
    <t>Język obcy</t>
  </si>
  <si>
    <t>Studium Praktycznej Nauki Języków Obcych</t>
  </si>
  <si>
    <t>Medycyna fizykalna (fizykoterapia, belneoklimatologia, odnowa biologiczna)</t>
  </si>
  <si>
    <t>- fizykoterapia</t>
  </si>
  <si>
    <t>- balneoklimatologia / OS*</t>
  </si>
  <si>
    <t>- odnowa biologiczna / OS*</t>
  </si>
  <si>
    <t xml:space="preserve">Masaż </t>
  </si>
  <si>
    <t>Kliniczne podstawy fizjoterapii w ortopedii i traumatologii</t>
  </si>
  <si>
    <t>Praktyka asystencka</t>
  </si>
  <si>
    <t>Kliniczne podstawy fizjoterapii w pediatrii</t>
  </si>
  <si>
    <t>Klinika Kardiochirurgii</t>
  </si>
  <si>
    <t>Wakacyjna praktyka z kinezyterapii</t>
  </si>
  <si>
    <t>Kliniczne podstawy fizjoterapii w medycynie sportowej</t>
  </si>
  <si>
    <t>Kliniczne podstawy fizjoterapii w neurologii dziecięcej</t>
  </si>
  <si>
    <t>Kliniczne podstawy fizjoterapii w onkologii i medycynie paliatywnej</t>
  </si>
  <si>
    <t>Kliniczne podstawy fizjoterapii w intensywnej terapii</t>
  </si>
  <si>
    <t>Praktyka z fizjoterapii klinicznej, fizykoterapii i masażu</t>
  </si>
  <si>
    <t>Metody specjalne fizjoterapii (reedukacji posturalnej, reedukacji nerwowo-mięśniowej, neurorehabilitacji, terapii neurorozwojowej oraz terapii manualnej)</t>
  </si>
  <si>
    <t>- metody reedukacji posturalnej</t>
  </si>
  <si>
    <t>- metody reedukacji nerwowo-mięśniowej</t>
  </si>
  <si>
    <t>- metody neurorehabilitacji</t>
  </si>
  <si>
    <t>- metody terapii neurorozwojowej oraz terapii manualnej</t>
  </si>
  <si>
    <t>Psychologia kliniczna</t>
  </si>
  <si>
    <t>Komunikacja kliniczna</t>
  </si>
  <si>
    <t>Wyroby medyczne</t>
  </si>
  <si>
    <t>Wakacyjna praktyka profilowana – wybieralna</t>
  </si>
  <si>
    <t>Turystyka i rekreacja osób z niepełnosprawnościami</t>
  </si>
  <si>
    <t>Psychoterapia</t>
  </si>
  <si>
    <t>Podstawy prawa (własności intelektualnej, medycznego, cywilnego, pracy)</t>
  </si>
  <si>
    <t>- podstawy prawa własności intelektualnej</t>
  </si>
  <si>
    <t>- podstawy prawa medycznego</t>
  </si>
  <si>
    <t>- podstawy prawa cywilnego</t>
  </si>
  <si>
    <t>- podstawy prawa pracy</t>
  </si>
  <si>
    <t>Masaż tkanek głębokich</t>
  </si>
  <si>
    <t>Seksuologia i prokreacja osób z niepełnosprawnościami</t>
  </si>
  <si>
    <t>Fizjoterapia w chorobach jamy ustnej i narządu żucia</t>
  </si>
  <si>
    <t>Evidence based physiotherapy</t>
  </si>
  <si>
    <t>Przygotowanie do pracy dyplomowej i przygotowanie do egzaminu dyplomowego</t>
  </si>
  <si>
    <t>Praktyka z fizjoterapii klinicznej, fizykoterapii i masażu – praktyka semestralna</t>
  </si>
  <si>
    <t>GRUPA E: METODOLOGIA BADAŃ NAUKOWYCH</t>
  </si>
  <si>
    <t>Rok akademicki 2025-2026</t>
  </si>
  <si>
    <t>Rok akademicki 2024-2025</t>
  </si>
  <si>
    <t>Podstawy terapii wisceralnej</t>
  </si>
  <si>
    <t>Liczba egzminów</t>
  </si>
  <si>
    <t>GODZINY ogółem</t>
  </si>
  <si>
    <t>Godziny  ogółem</t>
  </si>
  <si>
    <t>ŁĄCZNA LICZBA GODZIN w roku 2024-25</t>
  </si>
  <si>
    <t>ŁĄCZNA LICZBA ECTS w roku 2024-25</t>
  </si>
  <si>
    <t>ŁĄCZNA LICZBA GODZIN w roku 2025-26</t>
  </si>
  <si>
    <t>ŁĄCZNA LICZBA ECTS w roku 2025-26</t>
  </si>
  <si>
    <r>
      <rPr>
        <sz val="10"/>
        <rFont val="Times New Roman"/>
        <family val="1"/>
        <charset val="238"/>
      </rPr>
      <t xml:space="preserve">Forma studiów: </t>
    </r>
    <r>
      <rPr>
        <b/>
        <sz val="10"/>
        <rFont val="Times New Roman"/>
        <family val="1"/>
        <charset val="238"/>
      </rPr>
      <t>STACJONARNE</t>
    </r>
  </si>
  <si>
    <r>
      <t xml:space="preserve">Czas trwania: </t>
    </r>
    <r>
      <rPr>
        <b/>
        <sz val="10"/>
        <rFont val="Times New Roman"/>
        <family val="1"/>
        <charset val="238"/>
      </rPr>
      <t>10 semestrów</t>
    </r>
  </si>
  <si>
    <t>Zakład Fizjoterapii Klinicznej</t>
  </si>
  <si>
    <t xml:space="preserve">Zakład Rehabilitacji i Fizjoterapii </t>
  </si>
  <si>
    <t>Kompleksowa terapia obrzęku</t>
  </si>
  <si>
    <t>Diagnostyka funkcjonalna w dysfunkcjach układu ruchu**</t>
  </si>
  <si>
    <t>Diagnostyka funkcjonalna w chorobach wewnętrznych**</t>
  </si>
  <si>
    <t>Diagnostyka funkcjonalna w wieku rozwojowym**</t>
  </si>
  <si>
    <t>Fizjoterapia kliniczna w dysfunkcjach układu ruchu w medycynie sportowej*</t>
  </si>
  <si>
    <t>Fizjoterapia kliniczna w dysfunkcjach układu ruchu w reumatologii*</t>
  </si>
  <si>
    <t>Fizjoterapia w chorobach wewnętrznych w pulmonologii*</t>
  </si>
  <si>
    <t>Fizjoterapia w chorobach wewnętrznych w psychiatrii*</t>
  </si>
  <si>
    <t>Fizjoterapia kliniczna w dysfunkcjach układu ruchu w neurologii i neurochirurgii*</t>
  </si>
  <si>
    <t>Fizjoterapia w chorobach wewnętrznych w kardiologii i kardiochirurgii*</t>
  </si>
  <si>
    <t>Fizjoterapia w chorobach wewnętrznych w chirurgii*</t>
  </si>
  <si>
    <t>Planowanie fizjoterapii w dysfunkcjach układu ruchu**</t>
  </si>
  <si>
    <t>Planowanie fizjoterapii w wieku rozwojowym**</t>
  </si>
  <si>
    <t>Planowanie fizjoterapii w chorobach wewnętrznych**</t>
  </si>
  <si>
    <t>Fizjoterapia kliniczna w dysfunkcjach układu ruchu w ortopedii i traumatologii*</t>
  </si>
  <si>
    <t>Fizjoterapia kliniczna w dysfunkcjach układu ruchu w wieku rozwojowym*</t>
  </si>
  <si>
    <t>Fizjoterapia w chorobach wewnętrznych w pediatrii*</t>
  </si>
  <si>
    <t>Fizjoterapia w chorobach wewnętrznych w geriatrii*</t>
  </si>
  <si>
    <t>Fizjoterapia w chorobach wewnętrznych w onkologii i medycynie paliatywnej*</t>
  </si>
  <si>
    <t>Fizjoterapia w chorobach wewnętrznych w ginekologii i położnictwie*</t>
  </si>
  <si>
    <t>*Zajęcia kształtujące umiejętności praktyczne z zakresu fizjoterapii klinicznej w dysfunkcjach układu ruchu oraz fizjoterapii w chorobach wewnętrznych są realizowane w podmiotach wykonujących działalność leczniczą, w warunkach właściwych dla danego zakresu działalności, w sposób umożliwiający wykonywanie czynności praktycznych przez studentów. Dz.U. 2019 poz. 1573 Zał. nr 7. Punkt 5.6.</t>
  </si>
  <si>
    <t>**Zajęcia kształtujące umiejętności praktyczne z zakresu diagnostyki funkcjonalnej i planowania fizjoterapii są realizowane w podmiotach wykonujących działalność leczniczą z udziałem pacjentów (co najmniej połowa wymiaru zajęć) i w uczelni. Dz.U. 2019 poz. 1573 Zał. nr 7. Punkt 5.7.</t>
  </si>
  <si>
    <t xml:space="preserve"> </t>
  </si>
  <si>
    <t>BHP</t>
  </si>
  <si>
    <t>*godziny z przedmiotu BHP nie są wliczane do puli godzin wg standardu kształcenia</t>
  </si>
  <si>
    <t>4*</t>
  </si>
  <si>
    <t xml:space="preserve">Zakład Promocji Zdrowia </t>
  </si>
  <si>
    <t>Zakład Edukacji Zdrowotnej</t>
  </si>
  <si>
    <t>Zakład Opieki Holistycznej i Zarządzania w Pielęgniarstwie</t>
  </si>
  <si>
    <t>Zakład Rehabilitacji i Fizjoterapii Dziecięcej</t>
  </si>
  <si>
    <t>Klinika Ginekologii i Endokrynologii Ginekologicznej</t>
  </si>
  <si>
    <t>Rok akademicki 2026-2027</t>
  </si>
  <si>
    <t>Fizjoterapia w dysfunkcjach dna miednicy</t>
  </si>
  <si>
    <t xml:space="preserve">Diagnostyka USG narządu ruchu </t>
  </si>
  <si>
    <t>Zakład Położnictwa i Ginekologii</t>
  </si>
  <si>
    <t>ŁĄCZNA LICZBA GODZIN w roku 2026-27</t>
  </si>
  <si>
    <t>ŁĄCZNA LICZBA ECTS w roku 2026-27</t>
  </si>
  <si>
    <t>Zakład Edukacji Dietetycznej i Żywieniowej</t>
  </si>
  <si>
    <t>Samodzielna Pracownia Biologii Medycznej</t>
  </si>
  <si>
    <t>Zakład Informatyki i Statystyki Medycznej z Pracownią E-Zdrowia</t>
  </si>
  <si>
    <t>Zakład Interny i Pielęgniarstwa Internistycznego</t>
  </si>
  <si>
    <t>Zakład Chirurgii i Pielęgniarstwa Chirurgicznego</t>
  </si>
  <si>
    <t>Katedra i Klinika Kardiologii</t>
  </si>
  <si>
    <t>Techniki relaksacyjne i autoterapia</t>
  </si>
  <si>
    <t>Terapia w środowisku wodnym</t>
  </si>
  <si>
    <t>Rok akademicki 2027-2028</t>
  </si>
  <si>
    <t>Fizjoterapia w otyłości</t>
  </si>
  <si>
    <t>Studium Wychowania Fizycznego i Sportu - ZAJĘCIA NA PŁYWALNI</t>
  </si>
  <si>
    <t>ŁĄCZNA LICZBA GODZIN w roku 2027-28</t>
  </si>
  <si>
    <t>ŁĄCZNA LICZBA ECTS w roku 2027-28</t>
  </si>
  <si>
    <t>Fakultet interprofesjonalny - Radzenie sobie ze stresem</t>
  </si>
  <si>
    <t>Medycyna fizykalna (fizykoterapia, balneoklimatologia, odnowa biologiczna)</t>
  </si>
  <si>
    <t>Zakład Histologii, Embriologii i Cytofizjologii</t>
  </si>
  <si>
    <t>Zakład Chemii Medycznej</t>
  </si>
  <si>
    <t>Zakład Fizjologii Człowieka</t>
  </si>
  <si>
    <t>Zakład Biofizyki</t>
  </si>
  <si>
    <t>Samodzielna Pracownia Medycznych Czynności Ratunkowych i Ratownictwa Specjalistycznego</t>
  </si>
  <si>
    <t>Zakład Psychologii</t>
  </si>
  <si>
    <t>Zakład Nauk Humanistycznych i Medycyny Społecznej</t>
  </si>
  <si>
    <t>Zakład Higieny i Epidemiologii</t>
  </si>
  <si>
    <t>Zakłąd Psychologii</t>
  </si>
  <si>
    <t>Klinika Rehabilitacji i Ortopedii</t>
  </si>
  <si>
    <t>Zakład Psychiatrii i  Pielęgniarstwa Psychiatrycznego</t>
  </si>
  <si>
    <t>PLAN STUDIÓW 2024-2029</t>
  </si>
  <si>
    <t>Rok akademicki 2028-2029</t>
  </si>
  <si>
    <t>PODSUMOWANIE PLANU STUDIÓW 2024-2029</t>
  </si>
  <si>
    <t>ŁĄCZNA LICZBA GODZIN w roku 2028-29</t>
  </si>
  <si>
    <t>ŁĄCZNA LICZBA ECTS w roku 2028-29</t>
  </si>
  <si>
    <t>ŁĄCZNA LICZBA GODZIN w cyklu 2024-29</t>
  </si>
  <si>
    <t>ŁĄCZNA LICZBA ECTS w cyklu 2024-29</t>
  </si>
  <si>
    <t>Liczba godzin - praktyczne przygotowanie do zawodu 2024-2029</t>
  </si>
  <si>
    <t>Liczba ECTS - praktyczne przygotowanie do zawodu 2024-2029</t>
  </si>
  <si>
    <t>ECTS - plan studiów 2024-2029</t>
  </si>
  <si>
    <t>Wskaźnik procentowy 2024-2029</t>
  </si>
  <si>
    <t>Terapia tkanek miękkich</t>
  </si>
  <si>
    <t>PL.FI.P.ST.2024/2029.3.1.1</t>
  </si>
  <si>
    <t>PL.FI.P.ST.2024/2029.3.1.5</t>
  </si>
  <si>
    <t>PL.FI.P.ST.2024/2029.3.1.6</t>
  </si>
  <si>
    <t>PL.FI.P.ST.2024/2029.3.1.7</t>
  </si>
  <si>
    <t>PL.FI.P.ST.2024/2029.3.1.8</t>
  </si>
  <si>
    <t>PL.FI.P.ST.2024/2029.3.1.9</t>
  </si>
  <si>
    <t>PL.FI.P.ST.2024/2029.3.1.11</t>
  </si>
  <si>
    <t>PL.FI.P.ST.2024/2029.3.1.15</t>
  </si>
  <si>
    <t>PL.FI.P.ST.2024/2029.3.1/2.16</t>
  </si>
  <si>
    <t>PL.FI.P.ST.2024/2029.3.1.17</t>
  </si>
  <si>
    <t>PL.FI.P.ST.2024/2029.3.1.21</t>
  </si>
  <si>
    <t>PL.FI.P.ST.2024/2029.3.1.22</t>
  </si>
  <si>
    <t>PL.FI.P.ST.2024/2029.3.1.23</t>
  </si>
  <si>
    <t>PL.FI.P.ST.2024/2029.3.1.26</t>
  </si>
  <si>
    <t>PL.FI.P.ST.2024/2029.3.1.27</t>
  </si>
  <si>
    <t>PL.FI.P.ST.2024/2029.3.1.28</t>
  </si>
  <si>
    <t>PL.FI.P.ST.2024/2029.3.1.29</t>
  </si>
  <si>
    <t>PL.FI.P.ST.2024/2029.3.1.31</t>
  </si>
  <si>
    <t>PL.FI.P.ST.2024/2029.3.1.34</t>
  </si>
  <si>
    <t>PL.FI.P.ST.2024/2029.3.1.35</t>
  </si>
  <si>
    <t>PL.FI.P.ST.2024/2029.3.1.87</t>
  </si>
  <si>
    <t>PL.FI.P.ST.2024/2029.3.1.89</t>
  </si>
  <si>
    <t>PL.FI.P.ST.2024/2029.3.1.90</t>
  </si>
  <si>
    <t>PL.FI.P.ST.2024/2029.3.1.116</t>
  </si>
  <si>
    <t>PL.FI.P.ST.2024/2029.3.2.2</t>
  </si>
  <si>
    <t>PL.FI.P.ST.2024/2029.3.2.3</t>
  </si>
  <si>
    <t>PL.FI.P.ST.2024/2029.3.2.4</t>
  </si>
  <si>
    <t>PL.FI.P.ST.2024/2029.3.2.10</t>
  </si>
  <si>
    <t>PL.FI.P.ST.2024/2029.3.2.12</t>
  </si>
  <si>
    <t>PL.FI.P.ST.2024/2029.3.2.14</t>
  </si>
  <si>
    <t>PL.FI.P.ST.2024/2029.3.2.24</t>
  </si>
  <si>
    <t>PL.FI.P.ST.2024/2029.3.2.25</t>
  </si>
  <si>
    <t>PL.FI.P.ST.2024/2029.3.2.30</t>
  </si>
  <si>
    <t>PL.FI.P.ST.2024/2029.3.2.32</t>
  </si>
  <si>
    <t>PL.FI.P.ST.2024/2029.3.2.41</t>
  </si>
  <si>
    <t>PL.FI.P.ST.2024/2029.3.2.42</t>
  </si>
  <si>
    <t>PL.FI.P.ST.2024/2029.3.2.44</t>
  </si>
  <si>
    <t>PL.FI.P.ST.2024/2029.3.2.78</t>
  </si>
  <si>
    <t>PL.FI.P.ST.2024/2029.3.2.88</t>
  </si>
  <si>
    <t>PL.FI.P.ST.2024/2029.3.2.91</t>
  </si>
  <si>
    <t>PL.FI.F.ST.2024/2029.3.2.117</t>
  </si>
  <si>
    <t>PL.FI.F.ST.2024/2029.3.2.118</t>
  </si>
  <si>
    <t>PL.FI.P.ST.2024/2029.3.3.13</t>
  </si>
  <si>
    <t>PL.FI.P.ST.2024/2029.3.3/4/5.33</t>
  </si>
  <si>
    <t>PL.FI.P.ST.2024/2029.3.3/4.36</t>
  </si>
  <si>
    <t>PL.FI.P.ST.2024/2029.3.3/4.38</t>
  </si>
  <si>
    <t>PL.FI.P.ST.2024/2029.3.3/4.39</t>
  </si>
  <si>
    <t>PL.FI.P.ST.2024/2029.3.3.45</t>
  </si>
  <si>
    <t>PL.FI.P.ST.2024/2029.3.3.47</t>
  </si>
  <si>
    <t>PL.FI.P.ST.2024/2029.3.3.48</t>
  </si>
  <si>
    <t>PL.FI.P.ST.2024/2029.3.3.49</t>
  </si>
  <si>
    <t>PL.FI.P.ST.2024/2029.3.3.51</t>
  </si>
  <si>
    <t>PL.FI.P.ST.2024/2029.3.3.52</t>
  </si>
  <si>
    <t>PL.FI.PZ.ST.2024/2029.3.3.80</t>
  </si>
  <si>
    <t>PL.FI.P.ST.2024/2029.3.4.46</t>
  </si>
  <si>
    <t>PL.FI.P.ST.2024/2029.3.4.50</t>
  </si>
  <si>
    <t>PL.FI.P.ST.2024/2029.3.4.54</t>
  </si>
  <si>
    <t>PL.FI.P.ST.2024/2029.3.4.55</t>
  </si>
  <si>
    <t>PL.FI.P.ST.2024/2029.3.4.56</t>
  </si>
  <si>
    <t>PL.FI.P.ST.2024/2029.3.4.57</t>
  </si>
  <si>
    <t>PL.FI.P.ST.2024/2029.3.4.58</t>
  </si>
  <si>
    <t>PL.FI.PZ.ST.2024/2029.3.4.81</t>
  </si>
  <si>
    <t>PL.FI.P.ST.2024/2029.3.5.18</t>
  </si>
  <si>
    <t>PL.FI.P.ST.2024/2029.3.5.37</t>
  </si>
  <si>
    <t>PL.FI.P.ST.2024/2029.3.5/6.40</t>
  </si>
  <si>
    <t>PL.FI.P.ST.2024/2029.3.5.60</t>
  </si>
  <si>
    <t>PL.FI.P.ST.2024/2029.3.5.61</t>
  </si>
  <si>
    <t>PL.FI.P.ST.2024/2029.3.5.65</t>
  </si>
  <si>
    <t>PL.FI.P.ST.2024/2029.3.5.70</t>
  </si>
  <si>
    <t>PL.FI.P.ST.2024/2029.3.5/6.72</t>
  </si>
  <si>
    <t>PL.FI.P.ST.2024/2029.3.5/6.73</t>
  </si>
  <si>
    <t>PL.FI.P.ST.2024/2029.3.5/6.74</t>
  </si>
  <si>
    <t>PL.FI.PZ.ST.2024/2029.3.5.82</t>
  </si>
  <si>
    <t>PL.FI.P.ST.2024/2029.3.5.94</t>
  </si>
  <si>
    <t>PL.FI.P.ST.2024/2029.3.6.62</t>
  </si>
  <si>
    <t>PL.FI.P.ST.2024/2029.3.6.64</t>
  </si>
  <si>
    <t>PL.FI.P.ST.2024/2029.3.6.66</t>
  </si>
  <si>
    <t>PL.FI.PZ.ST.2024/2029.3.6.83</t>
  </si>
  <si>
    <t>PL.FI.P.ST.2024/2029.3.7.19</t>
  </si>
  <si>
    <t>PL.FI.P.ST.2024/2029.3.7.59</t>
  </si>
  <si>
    <t>PL.FI.P.ST.2024/2029.3.7.63</t>
  </si>
  <si>
    <t>PL.FI.P.ST.2024/2029.3.7/8.68</t>
  </si>
  <si>
    <t>PL.FI.P.ST.2024/2029.3.7/8.69</t>
  </si>
  <si>
    <t>PL.FI.P.ST.2024/2029.3.7/8.71</t>
  </si>
  <si>
    <t>PL.FI.P.ST.2024/2029.3.7/8.75</t>
  </si>
  <si>
    <t>PL.FI.P.ST.2024/2029.3.7/8.76</t>
  </si>
  <si>
    <t>PL.FI.P.ST.2024/2029.3.7/8.77</t>
  </si>
  <si>
    <t>PL.FI.PZ.ST.2024/2029.3.7.84</t>
  </si>
  <si>
    <t>PL.FI.P.ST.2024/2029.3.7.96</t>
  </si>
  <si>
    <t>PL.FI.P.ST.2024/2029.3.8.43</t>
  </si>
  <si>
    <t>PL.FI.P.ST.2024/2029.3.8.67</t>
  </si>
  <si>
    <t>PL.FI.PZ.ST.2024/2029.3.8.85</t>
  </si>
  <si>
    <t>PL.FI.P.ST.2024/2029.3.7.92</t>
  </si>
  <si>
    <t>PL.FI.P.ST.2024/2029.3.7.93</t>
  </si>
  <si>
    <t>PL.FI.P.ST.2024/2029.3.8.95</t>
  </si>
  <si>
    <t>PL.FI.P.ST.2024/2029.3.9.20</t>
  </si>
  <si>
    <t>PL.FI.P.ST.2024/2029.3.9/10.79</t>
  </si>
  <si>
    <t>PL.FI.P.ST.2024/2029.3.9.115</t>
  </si>
  <si>
    <t>PL.FI.F.ST.2024/2029.3.9.97</t>
  </si>
  <si>
    <t>PL.FI.F.ST.2024/2029.3.9.98</t>
  </si>
  <si>
    <t>PL.FI.F.ST.2024/2029.3.9.99</t>
  </si>
  <si>
    <t>PL.FI.F.ST.2024/2029.3.9.100</t>
  </si>
  <si>
    <t>PL.FI.F.ST.2024/2029.3.9.101</t>
  </si>
  <si>
    <t>PL.FI.F.ST.2024/2029.3.9.105</t>
  </si>
  <si>
    <t>PL.FI.F.ST.2024/2029.3.9.103</t>
  </si>
  <si>
    <t>PL.FI.F.ST.2024/2029.3.9.104</t>
  </si>
  <si>
    <t>PL.FI.F.ST.2024/2029.3.9.102</t>
  </si>
  <si>
    <t>PL.FI.F.ST.2024/2029.3.9.106</t>
  </si>
  <si>
    <t>PL.FI.F.ST.2024/2029.3.9.107</t>
  </si>
  <si>
    <t>PL.FI.F.ST.2024/2029.3.9.108</t>
  </si>
  <si>
    <t>PL.FI.F.ST.2024/2029.3.9.109</t>
  </si>
  <si>
    <t>PL.FI.F.ST.2024/2029.3.9.110</t>
  </si>
  <si>
    <t>PL.FI.F.ST.2024/2029.3.9.111</t>
  </si>
  <si>
    <t>PL.FI.F.ST.2024/2029.3.9.112</t>
  </si>
  <si>
    <t>PL.FI.F.ST.2024/2029.3.9.113</t>
  </si>
  <si>
    <t>PL.FI.F.ST.2024/2029.3.9.114</t>
  </si>
  <si>
    <t>PL.FI.PZ.ST.2024/2029.3.10.86</t>
  </si>
  <si>
    <t>PL.FI.P.ST.2024/2029.3.3.53</t>
  </si>
  <si>
    <t>Pracownia Prawa Medycznego i Farmaceutycznego</t>
  </si>
  <si>
    <t>Zakład Promocji Zdrowia</t>
  </si>
  <si>
    <t>Zakład Anatomii Prawidłowej, Klinicznej i Obrazowej</t>
  </si>
  <si>
    <t xml:space="preserve"> - Pedagogika ogólna</t>
  </si>
  <si>
    <t>Pedagogika specjalna</t>
  </si>
  <si>
    <t>Kinezjologia (zajęcia realizowane w formie zdalnej: e-wykład i e-semianarium)</t>
  </si>
  <si>
    <t>Jednostki WNoZ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</si>
</sst>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6" borderId="1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/>
    <xf numFmtId="0" fontId="2" fillId="8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19" borderId="1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12" borderId="2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7" borderId="3" xfId="0" applyFont="1" applyFill="1" applyBorder="1" applyAlignment="1">
      <alignment horizontal="center" vertical="center" textRotation="90" wrapText="1"/>
    </xf>
    <xf numFmtId="0" fontId="2" fillId="21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2" fillId="1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10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7" borderId="2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1" fillId="1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5" fillId="0" borderId="0" xfId="0" applyFont="1"/>
    <xf numFmtId="164" fontId="2" fillId="12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0" fontId="1" fillId="21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1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textRotation="90" wrapText="1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2" fillId="15" borderId="5" xfId="0" applyFont="1" applyFill="1" applyBorder="1" applyAlignment="1">
      <alignment horizontal="left" vertical="center"/>
    </xf>
    <xf numFmtId="0" fontId="2" fillId="15" borderId="6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1" borderId="7" xfId="0" applyFont="1" applyFill="1" applyBorder="1" applyAlignment="1">
      <alignment horizontal="center" vertical="center"/>
    </xf>
    <xf numFmtId="0" fontId="0" fillId="21" borderId="1" xfId="0" applyFont="1" applyFill="1" applyBorder="1"/>
    <xf numFmtId="0" fontId="0" fillId="0" borderId="1" xfId="0" applyFont="1" applyBorder="1"/>
    <xf numFmtId="0" fontId="0" fillId="7" borderId="1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4" borderId="5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horizontal="right" vertical="center"/>
    </xf>
    <xf numFmtId="0" fontId="2" fillId="14" borderId="7" xfId="0" applyFont="1" applyFill="1" applyBorder="1" applyAlignment="1">
      <alignment horizontal="right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2" fillId="17" borderId="5" xfId="0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22" borderId="5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0" fontId="2" fillId="24" borderId="6" xfId="0" applyFont="1" applyFill="1" applyBorder="1" applyAlignment="1">
      <alignment horizontal="center" vertical="center" wrapText="1"/>
    </xf>
    <xf numFmtId="0" fontId="2" fillId="24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2" fillId="23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9" borderId="5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1" fillId="21" borderId="3" xfId="0" applyFont="1" applyFill="1" applyBorder="1" applyAlignment="1">
      <alignment horizontal="center" vertical="center"/>
    </xf>
    <xf numFmtId="0" fontId="1" fillId="21" borderId="4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5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23" borderId="8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3" borderId="1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15" borderId="5" xfId="0" applyFont="1" applyFill="1" applyBorder="1" applyAlignment="1">
      <alignment horizontal="left" vertical="center"/>
    </xf>
    <xf numFmtId="0" fontId="2" fillId="15" borderId="6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22" borderId="1" xfId="0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6" xfId="0" applyFont="1" applyBorder="1"/>
    <xf numFmtId="0" fontId="0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6" borderId="3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FFCC"/>
      <color rgb="FFCCFFFF"/>
      <color rgb="FFCC99FF"/>
      <color rgb="FFFFFF66"/>
      <color rgb="FF00FF00"/>
      <color rgb="FF66FFCC"/>
      <color rgb="FFFF7C80"/>
      <color rgb="FF99FFCC"/>
      <color rgb="FF99CC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51"/>
  <sheetViews>
    <sheetView tabSelected="1" topLeftCell="A7" zoomScale="90" zoomScaleNormal="90" zoomScaleSheetLayoutView="90" zoomScalePageLayoutView="26" workbookViewId="0">
      <selection activeCell="C557" sqref="C557"/>
    </sheetView>
  </sheetViews>
  <sheetFormatPr defaultColWidth="9.140625" defaultRowHeight="12.75" x14ac:dyDescent="0.2"/>
  <cols>
    <col min="1" max="1" width="30.42578125" style="2" customWidth="1"/>
    <col min="2" max="2" width="44.42578125" style="2" customWidth="1"/>
    <col min="3" max="3" width="37" style="2" customWidth="1"/>
    <col min="4" max="5" width="7.85546875" style="2" customWidth="1"/>
    <col min="6" max="7" width="8" style="2" customWidth="1"/>
    <col min="8" max="8" width="8.42578125" style="2" customWidth="1"/>
    <col min="9" max="10" width="7.85546875" style="2" customWidth="1"/>
    <col min="11" max="13" width="8.140625" style="2" customWidth="1"/>
    <col min="14" max="25" width="7.85546875" style="2" customWidth="1"/>
    <col min="26" max="16384" width="9.140625" style="2"/>
  </cols>
  <sheetData>
    <row r="1" spans="1:25" x14ac:dyDescent="0.2">
      <c r="A1" s="116" t="s">
        <v>13</v>
      </c>
      <c r="B1" s="116"/>
      <c r="C1" s="203" t="s">
        <v>281</v>
      </c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 t="s">
        <v>214</v>
      </c>
      <c r="P1" s="203"/>
      <c r="Q1" s="203"/>
      <c r="R1" s="203"/>
      <c r="S1" s="203"/>
      <c r="T1" s="203"/>
      <c r="U1" s="203"/>
      <c r="V1" s="203"/>
      <c r="W1" s="203"/>
    </row>
    <row r="2" spans="1:25" ht="12.75" customHeight="1" x14ac:dyDescent="0.2">
      <c r="A2" s="116" t="s">
        <v>12</v>
      </c>
      <c r="B2" s="116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167" t="s">
        <v>215</v>
      </c>
      <c r="P2" s="167"/>
      <c r="Q2" s="167"/>
      <c r="R2" s="167"/>
      <c r="S2" s="167"/>
      <c r="T2" s="167"/>
      <c r="U2" s="167"/>
      <c r="V2" s="167"/>
      <c r="W2" s="167"/>
      <c r="X2" s="38"/>
      <c r="Y2" s="38"/>
    </row>
    <row r="3" spans="1:25" x14ac:dyDescent="0.2">
      <c r="A3" s="116" t="s">
        <v>0</v>
      </c>
      <c r="B3" s="116"/>
      <c r="C3" s="203" t="s">
        <v>1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72"/>
      <c r="P3" s="72"/>
      <c r="Q3" s="72"/>
      <c r="R3" s="72"/>
      <c r="S3" s="72"/>
      <c r="T3" s="72"/>
      <c r="U3" s="72"/>
      <c r="V3" s="72"/>
      <c r="W3" s="72"/>
      <c r="X3" s="38"/>
      <c r="Y3" s="38"/>
    </row>
    <row r="4" spans="1:25" ht="14.25" customHeight="1" x14ac:dyDescent="0.2">
      <c r="A4" s="80"/>
      <c r="B4" s="80"/>
      <c r="C4" s="203" t="s">
        <v>205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72"/>
      <c r="P4" s="72"/>
      <c r="Q4" s="72"/>
      <c r="R4" s="72"/>
      <c r="S4" s="72"/>
      <c r="T4" s="72"/>
      <c r="U4" s="72"/>
      <c r="V4" s="72"/>
      <c r="W4" s="72"/>
      <c r="X4" s="38"/>
      <c r="Y4" s="38"/>
    </row>
    <row r="5" spans="1:25" ht="14.25" customHeight="1" x14ac:dyDescent="0.2">
      <c r="A5" s="80"/>
      <c r="B5" s="80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2"/>
      <c r="P5" s="72"/>
      <c r="Q5" s="72"/>
      <c r="R5" s="72"/>
      <c r="S5" s="72"/>
      <c r="T5" s="72"/>
      <c r="U5" s="72"/>
      <c r="V5" s="72"/>
      <c r="W5" s="72"/>
      <c r="X5" s="38"/>
      <c r="Y5" s="38"/>
    </row>
    <row r="6" spans="1:25" ht="12.75" customHeight="1" x14ac:dyDescent="0.2">
      <c r="A6" s="199" t="s">
        <v>14</v>
      </c>
      <c r="B6" s="196" t="s">
        <v>2</v>
      </c>
      <c r="C6" s="196" t="s">
        <v>3</v>
      </c>
      <c r="D6" s="191" t="s">
        <v>21</v>
      </c>
      <c r="E6" s="192"/>
      <c r="F6" s="192"/>
      <c r="G6" s="192" t="s">
        <v>15</v>
      </c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204"/>
      <c r="X6" s="39"/>
      <c r="Y6" s="39"/>
    </row>
    <row r="7" spans="1:25" ht="25.35" customHeight="1" x14ac:dyDescent="0.2">
      <c r="A7" s="200"/>
      <c r="B7" s="197"/>
      <c r="C7" s="197"/>
      <c r="D7" s="207" t="s">
        <v>9</v>
      </c>
      <c r="E7" s="223" t="s">
        <v>4</v>
      </c>
      <c r="F7" s="209" t="s">
        <v>5</v>
      </c>
      <c r="G7" s="166" t="s">
        <v>16</v>
      </c>
      <c r="H7" s="157"/>
      <c r="I7" s="157"/>
      <c r="J7" s="157"/>
      <c r="K7" s="157"/>
      <c r="L7" s="157"/>
      <c r="M7" s="157"/>
      <c r="N7" s="157"/>
      <c r="O7" s="157"/>
      <c r="P7" s="157" t="s">
        <v>17</v>
      </c>
      <c r="Q7" s="157"/>
      <c r="R7" s="157"/>
      <c r="S7" s="157"/>
      <c r="T7" s="157"/>
      <c r="U7" s="157"/>
      <c r="V7" s="157"/>
      <c r="W7" s="158"/>
      <c r="X7" s="40"/>
      <c r="Y7" s="40"/>
    </row>
    <row r="8" spans="1:25" ht="30.75" customHeight="1" x14ac:dyDescent="0.2">
      <c r="A8" s="200"/>
      <c r="B8" s="197"/>
      <c r="C8" s="197"/>
      <c r="D8" s="207"/>
      <c r="E8" s="223"/>
      <c r="F8" s="209"/>
      <c r="G8" s="230" t="s">
        <v>114</v>
      </c>
      <c r="H8" s="230"/>
      <c r="I8" s="230"/>
      <c r="J8" s="154" t="s">
        <v>7</v>
      </c>
      <c r="K8" s="155"/>
      <c r="L8" s="156"/>
      <c r="M8" s="230" t="s">
        <v>8</v>
      </c>
      <c r="N8" s="230"/>
      <c r="O8" s="230"/>
      <c r="P8" s="154" t="s">
        <v>7</v>
      </c>
      <c r="Q8" s="155"/>
      <c r="R8" s="156"/>
      <c r="S8" s="154" t="s">
        <v>19</v>
      </c>
      <c r="T8" s="155"/>
      <c r="U8" s="156"/>
      <c r="V8" s="154" t="s">
        <v>11</v>
      </c>
      <c r="W8" s="156"/>
      <c r="X8" s="40"/>
      <c r="Y8" s="40"/>
    </row>
    <row r="9" spans="1:25" ht="64.5" customHeight="1" x14ac:dyDescent="0.2">
      <c r="A9" s="201"/>
      <c r="B9" s="198"/>
      <c r="C9" s="198"/>
      <c r="D9" s="207"/>
      <c r="E9" s="223"/>
      <c r="F9" s="209"/>
      <c r="G9" s="41" t="s">
        <v>4</v>
      </c>
      <c r="H9" s="78" t="s">
        <v>9</v>
      </c>
      <c r="I9" s="71" t="s">
        <v>20</v>
      </c>
      <c r="J9" s="79" t="s">
        <v>4</v>
      </c>
      <c r="K9" s="78" t="s">
        <v>9</v>
      </c>
      <c r="L9" s="71" t="s">
        <v>20</v>
      </c>
      <c r="M9" s="41" t="s">
        <v>4</v>
      </c>
      <c r="N9" s="78" t="s">
        <v>9</v>
      </c>
      <c r="O9" s="71" t="s">
        <v>20</v>
      </c>
      <c r="P9" s="79" t="s">
        <v>4</v>
      </c>
      <c r="Q9" s="78" t="s">
        <v>9</v>
      </c>
      <c r="R9" s="71" t="s">
        <v>20</v>
      </c>
      <c r="S9" s="41" t="s">
        <v>4</v>
      </c>
      <c r="T9" s="42" t="s">
        <v>9</v>
      </c>
      <c r="U9" s="71" t="s">
        <v>20</v>
      </c>
      <c r="V9" s="41" t="s">
        <v>4</v>
      </c>
      <c r="W9" s="78" t="s">
        <v>9</v>
      </c>
      <c r="X9" s="43"/>
      <c r="Y9" s="43"/>
    </row>
    <row r="10" spans="1:25" x14ac:dyDescent="0.2">
      <c r="A10" s="227" t="s">
        <v>127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76"/>
      <c r="Y10" s="76"/>
    </row>
    <row r="11" spans="1:25" ht="25.5" x14ac:dyDescent="0.2">
      <c r="A11" s="24" t="s">
        <v>293</v>
      </c>
      <c r="B11" s="19" t="s">
        <v>143</v>
      </c>
      <c r="C11" s="88" t="s">
        <v>413</v>
      </c>
      <c r="D11" s="22">
        <f>SUM(H11,K11,N11,Q11,T11,W11)</f>
        <v>45</v>
      </c>
      <c r="E11" s="21">
        <f>SUM(G11,J11,M11,P11,S11,V11)</f>
        <v>3</v>
      </c>
      <c r="F11" s="98" t="s">
        <v>45</v>
      </c>
      <c r="G11" s="21">
        <v>1</v>
      </c>
      <c r="H11" s="22">
        <v>20</v>
      </c>
      <c r="I11" s="98">
        <v>300</v>
      </c>
      <c r="J11" s="21"/>
      <c r="K11" s="22"/>
      <c r="L11" s="98"/>
      <c r="M11" s="21">
        <v>2</v>
      </c>
      <c r="N11" s="22">
        <v>25</v>
      </c>
      <c r="O11" s="98">
        <v>25</v>
      </c>
      <c r="P11" s="21"/>
      <c r="Q11" s="22"/>
      <c r="R11" s="98"/>
      <c r="S11" s="21"/>
      <c r="T11" s="22"/>
      <c r="U11" s="44"/>
      <c r="V11" s="21"/>
      <c r="W11" s="22"/>
      <c r="X11" s="77"/>
      <c r="Y11" s="77"/>
    </row>
    <row r="12" spans="1:25" ht="15.75" x14ac:dyDescent="0.2">
      <c r="A12" s="24" t="s">
        <v>294</v>
      </c>
      <c r="B12" s="19" t="s">
        <v>144</v>
      </c>
      <c r="C12" s="88" t="s">
        <v>270</v>
      </c>
      <c r="D12" s="22">
        <f>SUM(H12,K12,N12,Q12,T12,W12)</f>
        <v>15</v>
      </c>
      <c r="E12" s="21">
        <f>SUM(G12,J12,M12,P12,S12,V12)</f>
        <v>1</v>
      </c>
      <c r="F12" s="98" t="s">
        <v>41</v>
      </c>
      <c r="G12" s="21">
        <v>0.5</v>
      </c>
      <c r="H12" s="22">
        <v>5</v>
      </c>
      <c r="I12" s="98">
        <v>300</v>
      </c>
      <c r="J12" s="21"/>
      <c r="K12" s="22"/>
      <c r="L12" s="98"/>
      <c r="M12" s="21">
        <v>0.5</v>
      </c>
      <c r="N12" s="22">
        <v>10</v>
      </c>
      <c r="O12" s="98">
        <v>25</v>
      </c>
      <c r="P12" s="21"/>
      <c r="Q12" s="22"/>
      <c r="R12" s="98"/>
      <c r="S12" s="21"/>
      <c r="T12" s="22"/>
      <c r="U12" s="44"/>
      <c r="V12" s="21"/>
      <c r="W12" s="22"/>
      <c r="X12" s="77"/>
      <c r="Y12" s="77"/>
    </row>
    <row r="13" spans="1:25" ht="25.5" x14ac:dyDescent="0.2">
      <c r="A13" s="24" t="s">
        <v>295</v>
      </c>
      <c r="B13" s="19" t="s">
        <v>35</v>
      </c>
      <c r="C13" s="88" t="s">
        <v>124</v>
      </c>
      <c r="D13" s="22">
        <f>SUM(H13,K13,N13,Q13,T13,W13)</f>
        <v>15</v>
      </c>
      <c r="E13" s="21">
        <f t="shared" ref="E13:E14" si="0">SUM(G13,J13,M13,P13,S13,V13)</f>
        <v>1</v>
      </c>
      <c r="F13" s="98" t="s">
        <v>41</v>
      </c>
      <c r="G13" s="21">
        <v>0.5</v>
      </c>
      <c r="H13" s="22">
        <v>5</v>
      </c>
      <c r="I13" s="98">
        <v>300</v>
      </c>
      <c r="J13" s="21"/>
      <c r="K13" s="22"/>
      <c r="L13" s="98"/>
      <c r="M13" s="21">
        <v>0.5</v>
      </c>
      <c r="N13" s="22">
        <v>10</v>
      </c>
      <c r="O13" s="98">
        <v>25</v>
      </c>
      <c r="P13" s="21"/>
      <c r="Q13" s="22"/>
      <c r="R13" s="98"/>
      <c r="S13" s="21"/>
      <c r="T13" s="22"/>
      <c r="U13" s="44"/>
      <c r="V13" s="21"/>
      <c r="W13" s="22"/>
      <c r="X13" s="77"/>
      <c r="Y13" s="77"/>
    </row>
    <row r="14" spans="1:25" ht="15.75" x14ac:dyDescent="0.2">
      <c r="A14" s="24" t="s">
        <v>296</v>
      </c>
      <c r="B14" s="19" t="s">
        <v>29</v>
      </c>
      <c r="C14" s="88" t="s">
        <v>271</v>
      </c>
      <c r="D14" s="22">
        <f>SUM(H14,K14,N14,Q14,T14,W14)</f>
        <v>15</v>
      </c>
      <c r="E14" s="21">
        <f t="shared" si="0"/>
        <v>1</v>
      </c>
      <c r="F14" s="98" t="s">
        <v>41</v>
      </c>
      <c r="G14" s="21">
        <v>0.5</v>
      </c>
      <c r="H14" s="22">
        <v>5</v>
      </c>
      <c r="I14" s="98">
        <v>300</v>
      </c>
      <c r="J14" s="21">
        <v>0.5</v>
      </c>
      <c r="K14" s="22">
        <v>10</v>
      </c>
      <c r="L14" s="98">
        <v>10</v>
      </c>
      <c r="M14" s="21"/>
      <c r="N14" s="22"/>
      <c r="O14" s="98"/>
      <c r="P14" s="21"/>
      <c r="Q14" s="22"/>
      <c r="R14" s="98"/>
      <c r="S14" s="21"/>
      <c r="T14" s="22"/>
      <c r="U14" s="44"/>
      <c r="V14" s="21"/>
      <c r="W14" s="22"/>
      <c r="X14" s="77"/>
      <c r="Y14" s="77"/>
    </row>
    <row r="15" spans="1:25" ht="15.75" x14ac:dyDescent="0.2">
      <c r="A15" s="194" t="s">
        <v>297</v>
      </c>
      <c r="B15" s="19" t="s">
        <v>145</v>
      </c>
      <c r="C15" s="210" t="s">
        <v>272</v>
      </c>
      <c r="D15" s="171">
        <f>SUM(H16:H18,K16:K18,N16:N18,Q16,Q17,Q18,T16,T17,T18,W16,W17,W18)</f>
        <v>55</v>
      </c>
      <c r="E15" s="174">
        <f>SUM(G16,J16,J17,J18,M16,M17,M18,P16,P17,P18,S16,S17,S18,V16,V17,V18)</f>
        <v>3</v>
      </c>
      <c r="F15" s="177" t="s">
        <v>45</v>
      </c>
      <c r="G15" s="143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5"/>
      <c r="X15" s="77"/>
      <c r="Y15" s="77"/>
    </row>
    <row r="16" spans="1:25" ht="15.75" x14ac:dyDescent="0.2">
      <c r="A16" s="214"/>
      <c r="B16" s="45" t="s">
        <v>146</v>
      </c>
      <c r="C16" s="210"/>
      <c r="D16" s="172"/>
      <c r="E16" s="175"/>
      <c r="F16" s="178"/>
      <c r="G16" s="174">
        <v>1</v>
      </c>
      <c r="H16" s="22">
        <v>10</v>
      </c>
      <c r="I16" s="98">
        <v>300</v>
      </c>
      <c r="J16" s="21"/>
      <c r="K16" s="22"/>
      <c r="L16" s="98"/>
      <c r="M16" s="21">
        <v>0.5</v>
      </c>
      <c r="N16" s="22">
        <v>15</v>
      </c>
      <c r="O16" s="98">
        <v>25</v>
      </c>
      <c r="P16" s="21"/>
      <c r="Q16" s="22"/>
      <c r="R16" s="98"/>
      <c r="S16" s="21"/>
      <c r="T16" s="22"/>
      <c r="U16" s="98"/>
      <c r="V16" s="21"/>
      <c r="W16" s="22"/>
      <c r="X16" s="77"/>
      <c r="Y16" s="77"/>
    </row>
    <row r="17" spans="1:25" ht="15.75" x14ac:dyDescent="0.2">
      <c r="A17" s="214"/>
      <c r="B17" s="45" t="s">
        <v>147</v>
      </c>
      <c r="C17" s="210"/>
      <c r="D17" s="172"/>
      <c r="E17" s="175"/>
      <c r="F17" s="178"/>
      <c r="G17" s="175"/>
      <c r="H17" s="22">
        <v>5</v>
      </c>
      <c r="I17" s="98">
        <v>300</v>
      </c>
      <c r="J17" s="21">
        <v>1</v>
      </c>
      <c r="K17" s="22">
        <v>15</v>
      </c>
      <c r="L17" s="98">
        <v>10</v>
      </c>
      <c r="M17" s="21"/>
      <c r="N17" s="22"/>
      <c r="O17" s="98"/>
      <c r="P17" s="21"/>
      <c r="Q17" s="22"/>
      <c r="R17" s="98"/>
      <c r="S17" s="21"/>
      <c r="T17" s="22"/>
      <c r="U17" s="98"/>
      <c r="V17" s="21"/>
      <c r="W17" s="22"/>
      <c r="X17" s="77"/>
      <c r="Y17" s="77"/>
    </row>
    <row r="18" spans="1:25" ht="15.75" x14ac:dyDescent="0.2">
      <c r="A18" s="215"/>
      <c r="B18" s="45" t="s">
        <v>148</v>
      </c>
      <c r="C18" s="210"/>
      <c r="D18" s="173"/>
      <c r="E18" s="176"/>
      <c r="F18" s="179"/>
      <c r="G18" s="176"/>
      <c r="H18" s="22">
        <v>5</v>
      </c>
      <c r="I18" s="98">
        <v>300</v>
      </c>
      <c r="J18" s="21"/>
      <c r="K18" s="22"/>
      <c r="L18" s="98"/>
      <c r="M18" s="21">
        <v>0.5</v>
      </c>
      <c r="N18" s="22">
        <v>5</v>
      </c>
      <c r="O18" s="98">
        <v>25</v>
      </c>
      <c r="P18" s="21"/>
      <c r="Q18" s="22"/>
      <c r="R18" s="98"/>
      <c r="S18" s="21"/>
      <c r="T18" s="22"/>
      <c r="U18" s="98"/>
      <c r="V18" s="21"/>
      <c r="W18" s="22"/>
      <c r="X18" s="77"/>
      <c r="Y18" s="77"/>
    </row>
    <row r="19" spans="1:25" ht="15.75" x14ac:dyDescent="0.2">
      <c r="A19" s="24" t="s">
        <v>298</v>
      </c>
      <c r="B19" s="19" t="s">
        <v>149</v>
      </c>
      <c r="C19" s="88" t="s">
        <v>272</v>
      </c>
      <c r="D19" s="22">
        <f>SUM(H19,K19,N19,Q19,T19,W19)</f>
        <v>15</v>
      </c>
      <c r="E19" s="21">
        <f>SUM(G19,J19,M19,P19,S19,V19)</f>
        <v>1</v>
      </c>
      <c r="F19" s="98" t="s">
        <v>41</v>
      </c>
      <c r="G19" s="21">
        <v>0.5</v>
      </c>
      <c r="H19" s="22">
        <v>10</v>
      </c>
      <c r="I19" s="98">
        <v>300</v>
      </c>
      <c r="J19" s="21"/>
      <c r="K19" s="22"/>
      <c r="L19" s="98"/>
      <c r="M19" s="21">
        <v>0.5</v>
      </c>
      <c r="N19" s="22">
        <v>5</v>
      </c>
      <c r="O19" s="98">
        <v>25</v>
      </c>
      <c r="P19" s="21"/>
      <c r="Q19" s="22"/>
      <c r="R19" s="98"/>
      <c r="S19" s="21"/>
      <c r="T19" s="22"/>
      <c r="U19" s="98"/>
      <c r="V19" s="21"/>
      <c r="W19" s="22"/>
      <c r="X19" s="77"/>
      <c r="Y19" s="77"/>
    </row>
    <row r="20" spans="1:25" ht="15.75" x14ac:dyDescent="0.2">
      <c r="A20" s="24" t="s">
        <v>299</v>
      </c>
      <c r="B20" s="19" t="s">
        <v>31</v>
      </c>
      <c r="C20" s="88" t="s">
        <v>273</v>
      </c>
      <c r="D20" s="22">
        <f t="shared" ref="D20:D21" si="1">SUM(H20,K20,N20,Q20,T20,W20)</f>
        <v>20</v>
      </c>
      <c r="E20" s="21">
        <f>SUM(G20,J20,M20,P20,S20,V20)</f>
        <v>1</v>
      </c>
      <c r="F20" s="98" t="s">
        <v>41</v>
      </c>
      <c r="G20" s="21">
        <v>0.5</v>
      </c>
      <c r="H20" s="22">
        <v>10</v>
      </c>
      <c r="I20" s="98">
        <v>300</v>
      </c>
      <c r="J20" s="21">
        <v>0.5</v>
      </c>
      <c r="K20" s="22">
        <v>10</v>
      </c>
      <c r="L20" s="98">
        <v>10</v>
      </c>
      <c r="M20" s="21"/>
      <c r="N20" s="22"/>
      <c r="O20" s="98"/>
      <c r="P20" s="21"/>
      <c r="Q20" s="22"/>
      <c r="R20" s="98"/>
      <c r="S20" s="21"/>
      <c r="T20" s="22"/>
      <c r="U20" s="98"/>
      <c r="V20" s="21"/>
      <c r="W20" s="22"/>
      <c r="X20" s="77"/>
      <c r="Y20" s="77"/>
    </row>
    <row r="21" spans="1:25" ht="45.75" customHeight="1" x14ac:dyDescent="0.2">
      <c r="A21" s="24" t="s">
        <v>300</v>
      </c>
      <c r="B21" s="19" t="s">
        <v>44</v>
      </c>
      <c r="C21" s="88" t="s">
        <v>274</v>
      </c>
      <c r="D21" s="22">
        <f t="shared" si="1"/>
        <v>15</v>
      </c>
      <c r="E21" s="21">
        <f>SUM(G21,J21,M21,P21,S21,V21)</f>
        <v>1</v>
      </c>
      <c r="F21" s="98" t="s">
        <v>41</v>
      </c>
      <c r="G21" s="21">
        <v>0.5</v>
      </c>
      <c r="H21" s="22">
        <v>5</v>
      </c>
      <c r="I21" s="98">
        <v>300</v>
      </c>
      <c r="J21" s="21">
        <v>0.5</v>
      </c>
      <c r="K21" s="22">
        <v>10</v>
      </c>
      <c r="L21" s="98">
        <v>10</v>
      </c>
      <c r="M21" s="21"/>
      <c r="N21" s="22"/>
      <c r="O21" s="98"/>
      <c r="P21" s="21"/>
      <c r="Q21" s="22"/>
      <c r="R21" s="98"/>
      <c r="S21" s="21"/>
      <c r="T21" s="22"/>
      <c r="U21" s="98"/>
      <c r="V21" s="21"/>
      <c r="W21" s="22"/>
      <c r="X21" s="77"/>
      <c r="Y21" s="77"/>
    </row>
    <row r="22" spans="1:25" x14ac:dyDescent="0.2">
      <c r="A22" s="117" t="s">
        <v>128</v>
      </c>
      <c r="B22" s="118"/>
      <c r="C22" s="119"/>
      <c r="D22" s="46">
        <f>SUM(D11:D21)</f>
        <v>195</v>
      </c>
      <c r="E22" s="46">
        <f>SUM(E11:E21)</f>
        <v>12</v>
      </c>
      <c r="F22" s="46"/>
      <c r="G22" s="46">
        <f t="shared" ref="G22:W22" si="2">SUM(G11:G21)</f>
        <v>5</v>
      </c>
      <c r="H22" s="46">
        <f t="shared" si="2"/>
        <v>80</v>
      </c>
      <c r="I22" s="46"/>
      <c r="J22" s="46">
        <f t="shared" si="2"/>
        <v>2.5</v>
      </c>
      <c r="K22" s="46">
        <f t="shared" si="2"/>
        <v>45</v>
      </c>
      <c r="L22" s="46"/>
      <c r="M22" s="46">
        <f t="shared" si="2"/>
        <v>4.5</v>
      </c>
      <c r="N22" s="46">
        <f t="shared" si="2"/>
        <v>70</v>
      </c>
      <c r="O22" s="46"/>
      <c r="P22" s="46">
        <f t="shared" si="2"/>
        <v>0</v>
      </c>
      <c r="Q22" s="46">
        <f t="shared" si="2"/>
        <v>0</v>
      </c>
      <c r="R22" s="46"/>
      <c r="S22" s="46">
        <f>SUM(S11:S21)</f>
        <v>0</v>
      </c>
      <c r="T22" s="46">
        <f t="shared" si="2"/>
        <v>0</v>
      </c>
      <c r="U22" s="46"/>
      <c r="V22" s="46">
        <f t="shared" si="2"/>
        <v>0</v>
      </c>
      <c r="W22" s="46">
        <f t="shared" si="2"/>
        <v>0</v>
      </c>
      <c r="X22" s="77"/>
      <c r="Y22" s="77"/>
    </row>
    <row r="23" spans="1:25" x14ac:dyDescent="0.2">
      <c r="A23" s="168" t="s">
        <v>129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70"/>
      <c r="X23" s="77"/>
      <c r="Y23" s="77"/>
    </row>
    <row r="24" spans="1:25" ht="15.75" x14ac:dyDescent="0.2">
      <c r="A24" s="24" t="s">
        <v>301</v>
      </c>
      <c r="B24" s="19" t="s">
        <v>164</v>
      </c>
      <c r="C24" s="88" t="s">
        <v>165</v>
      </c>
      <c r="D24" s="100">
        <v>60</v>
      </c>
      <c r="E24" s="21">
        <v>2</v>
      </c>
      <c r="F24" s="98" t="s">
        <v>42</v>
      </c>
      <c r="G24" s="21"/>
      <c r="H24" s="22"/>
      <c r="I24" s="98"/>
      <c r="J24" s="21">
        <v>2</v>
      </c>
      <c r="K24" s="22">
        <v>60</v>
      </c>
      <c r="L24" s="98">
        <v>20</v>
      </c>
      <c r="M24" s="21"/>
      <c r="N24" s="22"/>
      <c r="O24" s="98"/>
      <c r="P24" s="21"/>
      <c r="Q24" s="22"/>
      <c r="R24" s="98"/>
      <c r="S24" s="21"/>
      <c r="T24" s="22"/>
      <c r="U24" s="98"/>
      <c r="V24" s="21"/>
      <c r="W24" s="22"/>
      <c r="X24" s="77"/>
      <c r="Y24" s="77"/>
    </row>
    <row r="25" spans="1:25" ht="15.75" x14ac:dyDescent="0.2">
      <c r="A25" s="24" t="s">
        <v>302</v>
      </c>
      <c r="B25" s="19" t="s">
        <v>37</v>
      </c>
      <c r="C25" s="88" t="s">
        <v>275</v>
      </c>
      <c r="D25" s="100">
        <v>10</v>
      </c>
      <c r="E25" s="21">
        <v>1</v>
      </c>
      <c r="F25" s="98" t="s">
        <v>41</v>
      </c>
      <c r="G25" s="21">
        <v>0.5</v>
      </c>
      <c r="H25" s="22">
        <v>5</v>
      </c>
      <c r="I25" s="98">
        <v>300</v>
      </c>
      <c r="J25" s="21"/>
      <c r="K25" s="22"/>
      <c r="L25" s="98"/>
      <c r="M25" s="21">
        <v>0.5</v>
      </c>
      <c r="N25" s="22">
        <v>5</v>
      </c>
      <c r="O25" s="98">
        <v>25</v>
      </c>
      <c r="P25" s="21"/>
      <c r="Q25" s="22"/>
      <c r="R25" s="98"/>
      <c r="S25" s="21"/>
      <c r="T25" s="22"/>
      <c r="U25" s="98"/>
      <c r="V25" s="21"/>
      <c r="W25" s="22"/>
      <c r="X25" s="77"/>
      <c r="Y25" s="77"/>
    </row>
    <row r="26" spans="1:25" ht="15.75" x14ac:dyDescent="0.2">
      <c r="A26" s="194" t="s">
        <v>303</v>
      </c>
      <c r="B26" s="17" t="s">
        <v>150</v>
      </c>
      <c r="C26" s="210" t="s">
        <v>276</v>
      </c>
      <c r="D26" s="171">
        <v>10</v>
      </c>
      <c r="E26" s="174">
        <v>0.5</v>
      </c>
      <c r="F26" s="177" t="s">
        <v>41</v>
      </c>
      <c r="G26" s="174">
        <v>0.5</v>
      </c>
      <c r="H26" s="143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5"/>
      <c r="X26" s="77"/>
      <c r="Y26" s="77"/>
    </row>
    <row r="27" spans="1:25" ht="15.75" x14ac:dyDescent="0.2">
      <c r="A27" s="214"/>
      <c r="B27" s="45" t="s">
        <v>151</v>
      </c>
      <c r="C27" s="210"/>
      <c r="D27" s="172"/>
      <c r="E27" s="175"/>
      <c r="F27" s="178"/>
      <c r="G27" s="175"/>
      <c r="H27" s="22">
        <v>5</v>
      </c>
      <c r="I27" s="98">
        <v>300</v>
      </c>
      <c r="J27" s="21"/>
      <c r="K27" s="22"/>
      <c r="L27" s="98"/>
      <c r="M27" s="21"/>
      <c r="N27" s="22"/>
      <c r="O27" s="98"/>
      <c r="P27" s="21"/>
      <c r="Q27" s="22"/>
      <c r="R27" s="98"/>
      <c r="S27" s="21"/>
      <c r="T27" s="22"/>
      <c r="U27" s="98"/>
      <c r="V27" s="21"/>
      <c r="W27" s="22"/>
      <c r="X27" s="77"/>
      <c r="Y27" s="77"/>
    </row>
    <row r="28" spans="1:25" ht="15.75" x14ac:dyDescent="0.2">
      <c r="A28" s="215"/>
      <c r="B28" s="45" t="s">
        <v>152</v>
      </c>
      <c r="C28" s="210"/>
      <c r="D28" s="173"/>
      <c r="E28" s="176"/>
      <c r="F28" s="179"/>
      <c r="G28" s="176"/>
      <c r="H28" s="22">
        <v>5</v>
      </c>
      <c r="I28" s="98">
        <v>300</v>
      </c>
      <c r="J28" s="21"/>
      <c r="K28" s="22"/>
      <c r="L28" s="98"/>
      <c r="M28" s="21"/>
      <c r="N28" s="22"/>
      <c r="O28" s="98"/>
      <c r="P28" s="21"/>
      <c r="Q28" s="22"/>
      <c r="R28" s="98"/>
      <c r="S28" s="21"/>
      <c r="T28" s="22"/>
      <c r="U28" s="98"/>
      <c r="V28" s="21"/>
      <c r="W28" s="22"/>
      <c r="X28" s="77"/>
      <c r="Y28" s="77"/>
    </row>
    <row r="29" spans="1:25" ht="12.75" customHeight="1" x14ac:dyDescent="0.2">
      <c r="A29" s="194" t="s">
        <v>304</v>
      </c>
      <c r="B29" s="17" t="s">
        <v>153</v>
      </c>
      <c r="C29" s="210" t="s">
        <v>244</v>
      </c>
      <c r="D29" s="171">
        <v>20</v>
      </c>
      <c r="E29" s="174">
        <f>SUM(G29,J30,J31,M30,M31,P30,P31,S30,S31,V30,V31)</f>
        <v>1</v>
      </c>
      <c r="F29" s="177" t="s">
        <v>41</v>
      </c>
      <c r="G29" s="174">
        <v>0.5</v>
      </c>
      <c r="H29" s="143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7"/>
      <c r="X29" s="77"/>
      <c r="Y29" s="77"/>
    </row>
    <row r="30" spans="1:25" ht="15.75" x14ac:dyDescent="0.2">
      <c r="A30" s="214"/>
      <c r="B30" s="45" t="s">
        <v>414</v>
      </c>
      <c r="C30" s="210"/>
      <c r="D30" s="172"/>
      <c r="E30" s="175"/>
      <c r="F30" s="178"/>
      <c r="G30" s="175"/>
      <c r="H30" s="22">
        <v>5</v>
      </c>
      <c r="I30" s="98">
        <v>300</v>
      </c>
      <c r="J30" s="21"/>
      <c r="K30" s="22"/>
      <c r="L30" s="98"/>
      <c r="M30" s="21">
        <v>0.25</v>
      </c>
      <c r="N30" s="22">
        <v>5</v>
      </c>
      <c r="O30" s="98">
        <v>25</v>
      </c>
      <c r="P30" s="21"/>
      <c r="Q30" s="22"/>
      <c r="R30" s="98"/>
      <c r="S30" s="21"/>
      <c r="T30" s="22"/>
      <c r="U30" s="98"/>
      <c r="V30" s="21"/>
      <c r="W30" s="22"/>
      <c r="X30" s="77"/>
      <c r="Y30" s="77"/>
    </row>
    <row r="31" spans="1:25" ht="15.75" x14ac:dyDescent="0.2">
      <c r="A31" s="215"/>
      <c r="B31" s="45" t="s">
        <v>415</v>
      </c>
      <c r="C31" s="210"/>
      <c r="D31" s="173"/>
      <c r="E31" s="176"/>
      <c r="F31" s="179"/>
      <c r="G31" s="176"/>
      <c r="H31" s="22">
        <v>5</v>
      </c>
      <c r="I31" s="98">
        <v>300</v>
      </c>
      <c r="J31" s="21"/>
      <c r="K31" s="22"/>
      <c r="L31" s="98"/>
      <c r="M31" s="21">
        <v>0.25</v>
      </c>
      <c r="N31" s="22">
        <v>5</v>
      </c>
      <c r="O31" s="98">
        <v>25</v>
      </c>
      <c r="P31" s="21"/>
      <c r="Q31" s="22"/>
      <c r="R31" s="98"/>
      <c r="S31" s="21"/>
      <c r="T31" s="22"/>
      <c r="U31" s="98"/>
      <c r="V31" s="21"/>
      <c r="W31" s="22"/>
      <c r="X31" s="77"/>
      <c r="Y31" s="77"/>
    </row>
    <row r="32" spans="1:25" ht="15.75" x14ac:dyDescent="0.2">
      <c r="A32" s="24" t="s">
        <v>305</v>
      </c>
      <c r="B32" s="19" t="s">
        <v>154</v>
      </c>
      <c r="C32" s="88" t="s">
        <v>244</v>
      </c>
      <c r="D32" s="22">
        <f>SUM(H32,K32,N32,Q32,T32,W32)</f>
        <v>15</v>
      </c>
      <c r="E32" s="21">
        <f>SUM(G32,J32,M32,P32,S32,V32)</f>
        <v>1</v>
      </c>
      <c r="F32" s="98" t="s">
        <v>41</v>
      </c>
      <c r="G32" s="21">
        <v>1</v>
      </c>
      <c r="H32" s="22">
        <v>15</v>
      </c>
      <c r="I32" s="98">
        <v>300</v>
      </c>
      <c r="J32" s="21"/>
      <c r="K32" s="22"/>
      <c r="L32" s="98"/>
      <c r="M32" s="21"/>
      <c r="N32" s="22"/>
      <c r="O32" s="98"/>
      <c r="P32" s="21"/>
      <c r="Q32" s="22"/>
      <c r="R32" s="98"/>
      <c r="S32" s="21"/>
      <c r="T32" s="22"/>
      <c r="U32" s="98"/>
      <c r="V32" s="21"/>
      <c r="W32" s="22"/>
      <c r="X32" s="77"/>
      <c r="Y32" s="77"/>
    </row>
    <row r="33" spans="1:25" ht="15.75" x14ac:dyDescent="0.2">
      <c r="A33" s="24" t="s">
        <v>306</v>
      </c>
      <c r="B33" s="19" t="s">
        <v>32</v>
      </c>
      <c r="C33" s="88" t="s">
        <v>277</v>
      </c>
      <c r="D33" s="22">
        <f t="shared" ref="D33:D36" si="3">SUM(H33,K33,N33,Q33,T33,W33)</f>
        <v>10</v>
      </c>
      <c r="E33" s="21">
        <f t="shared" ref="E33:E36" si="4">SUM(G33,J33,M33,P33,S33,V33)</f>
        <v>1</v>
      </c>
      <c r="F33" s="98" t="s">
        <v>41</v>
      </c>
      <c r="G33" s="21"/>
      <c r="H33" s="22"/>
      <c r="I33" s="98"/>
      <c r="J33" s="21"/>
      <c r="K33" s="22"/>
      <c r="L33" s="98"/>
      <c r="M33" s="21">
        <v>1</v>
      </c>
      <c r="N33" s="22">
        <v>10</v>
      </c>
      <c r="O33" s="98">
        <v>25</v>
      </c>
      <c r="P33" s="21"/>
      <c r="Q33" s="22"/>
      <c r="R33" s="98"/>
      <c r="S33" s="21"/>
      <c r="T33" s="22"/>
      <c r="U33" s="98"/>
      <c r="V33" s="21"/>
      <c r="W33" s="22"/>
      <c r="X33" s="77"/>
      <c r="Y33" s="77"/>
    </row>
    <row r="34" spans="1:25" ht="15.75" x14ac:dyDescent="0.2">
      <c r="A34" s="24" t="s">
        <v>307</v>
      </c>
      <c r="B34" s="19" t="s">
        <v>155</v>
      </c>
      <c r="C34" s="88" t="s">
        <v>33</v>
      </c>
      <c r="D34" s="22">
        <f t="shared" si="3"/>
        <v>10</v>
      </c>
      <c r="E34" s="21">
        <f>SUM(G34,J34,M34,P34,S34,V34)</f>
        <v>1</v>
      </c>
      <c r="F34" s="98" t="s">
        <v>41</v>
      </c>
      <c r="G34" s="21">
        <v>0.5</v>
      </c>
      <c r="H34" s="22">
        <v>5</v>
      </c>
      <c r="I34" s="98">
        <v>300</v>
      </c>
      <c r="J34" s="21"/>
      <c r="K34" s="22"/>
      <c r="L34" s="98"/>
      <c r="M34" s="21">
        <v>0.5</v>
      </c>
      <c r="N34" s="22">
        <v>5</v>
      </c>
      <c r="O34" s="98">
        <v>25</v>
      </c>
      <c r="P34" s="21"/>
      <c r="Q34" s="22"/>
      <c r="R34" s="98"/>
      <c r="S34" s="21"/>
      <c r="T34" s="22"/>
      <c r="U34" s="98"/>
      <c r="V34" s="21"/>
      <c r="W34" s="22"/>
      <c r="X34" s="77"/>
      <c r="Y34" s="77"/>
    </row>
    <row r="35" spans="1:25" ht="15.75" x14ac:dyDescent="0.2">
      <c r="A35" s="24" t="s">
        <v>308</v>
      </c>
      <c r="B35" s="19" t="s">
        <v>40</v>
      </c>
      <c r="C35" s="88" t="s">
        <v>33</v>
      </c>
      <c r="D35" s="22">
        <f t="shared" si="3"/>
        <v>10</v>
      </c>
      <c r="E35" s="21">
        <f t="shared" si="4"/>
        <v>1</v>
      </c>
      <c r="F35" s="98" t="s">
        <v>41</v>
      </c>
      <c r="G35" s="21">
        <v>0.5</v>
      </c>
      <c r="H35" s="22">
        <v>5</v>
      </c>
      <c r="I35" s="98">
        <v>300</v>
      </c>
      <c r="J35" s="21"/>
      <c r="K35" s="22"/>
      <c r="L35" s="98"/>
      <c r="M35" s="21">
        <v>0.5</v>
      </c>
      <c r="N35" s="22">
        <v>5</v>
      </c>
      <c r="O35" s="98">
        <v>25</v>
      </c>
      <c r="P35" s="21"/>
      <c r="Q35" s="22"/>
      <c r="R35" s="98"/>
      <c r="S35" s="21"/>
      <c r="T35" s="22"/>
      <c r="U35" s="98"/>
      <c r="V35" s="21"/>
      <c r="W35" s="22"/>
      <c r="X35" s="77"/>
      <c r="Y35" s="77"/>
    </row>
    <row r="36" spans="1:25" ht="25.5" x14ac:dyDescent="0.2">
      <c r="A36" s="24" t="s">
        <v>309</v>
      </c>
      <c r="B36" s="19" t="s">
        <v>34</v>
      </c>
      <c r="C36" s="88" t="s">
        <v>276</v>
      </c>
      <c r="D36" s="22">
        <f t="shared" si="3"/>
        <v>10</v>
      </c>
      <c r="E36" s="21">
        <f t="shared" si="4"/>
        <v>1</v>
      </c>
      <c r="F36" s="98" t="s">
        <v>41</v>
      </c>
      <c r="G36" s="21">
        <v>1</v>
      </c>
      <c r="H36" s="22">
        <v>10</v>
      </c>
      <c r="I36" s="98">
        <v>300</v>
      </c>
      <c r="J36" s="21"/>
      <c r="K36" s="22"/>
      <c r="L36" s="98"/>
      <c r="M36" s="21"/>
      <c r="N36" s="22"/>
      <c r="O36" s="98"/>
      <c r="P36" s="21"/>
      <c r="Q36" s="22"/>
      <c r="R36" s="98"/>
      <c r="S36" s="21"/>
      <c r="T36" s="22"/>
      <c r="U36" s="98"/>
      <c r="V36" s="21"/>
      <c r="W36" s="22"/>
      <c r="X36" s="77"/>
      <c r="Y36" s="77"/>
    </row>
    <row r="37" spans="1:25" ht="15.75" x14ac:dyDescent="0.2">
      <c r="A37" s="24" t="s">
        <v>310</v>
      </c>
      <c r="B37" s="19" t="s">
        <v>156</v>
      </c>
      <c r="C37" s="88" t="s">
        <v>36</v>
      </c>
      <c r="D37" s="22">
        <v>5</v>
      </c>
      <c r="E37" s="21">
        <v>0.5</v>
      </c>
      <c r="F37" s="98" t="s">
        <v>41</v>
      </c>
      <c r="G37" s="21">
        <v>0.5</v>
      </c>
      <c r="H37" s="22">
        <v>5</v>
      </c>
      <c r="I37" s="98">
        <v>300</v>
      </c>
      <c r="J37" s="21"/>
      <c r="K37" s="22"/>
      <c r="L37" s="98"/>
      <c r="M37" s="21"/>
      <c r="N37" s="22"/>
      <c r="O37" s="98"/>
      <c r="P37" s="21"/>
      <c r="Q37" s="22"/>
      <c r="R37" s="98"/>
      <c r="S37" s="21"/>
      <c r="T37" s="22"/>
      <c r="U37" s="98"/>
      <c r="V37" s="21"/>
      <c r="W37" s="22"/>
      <c r="X37" s="77"/>
      <c r="Y37" s="77"/>
    </row>
    <row r="38" spans="1:25" x14ac:dyDescent="0.2">
      <c r="A38" s="117" t="s">
        <v>130</v>
      </c>
      <c r="B38" s="118"/>
      <c r="C38" s="119"/>
      <c r="D38" s="46">
        <f>SUM(D24:D37)</f>
        <v>160</v>
      </c>
      <c r="E38" s="46">
        <f t="shared" ref="E38:W38" si="5">SUM(E24:E37)</f>
        <v>10</v>
      </c>
      <c r="F38" s="46"/>
      <c r="G38" s="46">
        <f t="shared" si="5"/>
        <v>5</v>
      </c>
      <c r="H38" s="46">
        <f t="shared" si="5"/>
        <v>65</v>
      </c>
      <c r="I38" s="46"/>
      <c r="J38" s="46">
        <f t="shared" si="5"/>
        <v>2</v>
      </c>
      <c r="K38" s="46">
        <f t="shared" si="5"/>
        <v>60</v>
      </c>
      <c r="L38" s="46"/>
      <c r="M38" s="46">
        <f>SUM(M24,M25,M27,M28,M30,M31,M32,M33,M34,M35,M36,M37)</f>
        <v>3</v>
      </c>
      <c r="N38" s="46">
        <f t="shared" si="5"/>
        <v>35</v>
      </c>
      <c r="O38" s="46"/>
      <c r="P38" s="46">
        <f t="shared" si="5"/>
        <v>0</v>
      </c>
      <c r="Q38" s="46">
        <f t="shared" si="5"/>
        <v>0</v>
      </c>
      <c r="R38" s="46"/>
      <c r="S38" s="46">
        <f t="shared" si="5"/>
        <v>0</v>
      </c>
      <c r="T38" s="46">
        <f t="shared" si="5"/>
        <v>0</v>
      </c>
      <c r="U38" s="46"/>
      <c r="V38" s="46">
        <f t="shared" si="5"/>
        <v>0</v>
      </c>
      <c r="W38" s="46">
        <f t="shared" si="5"/>
        <v>0</v>
      </c>
      <c r="X38" s="77"/>
      <c r="Y38" s="77"/>
    </row>
    <row r="39" spans="1:25" x14ac:dyDescent="0.2">
      <c r="A39" s="168" t="s">
        <v>131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70"/>
      <c r="X39" s="77"/>
      <c r="Y39" s="77"/>
    </row>
    <row r="40" spans="1:25" ht="15.75" x14ac:dyDescent="0.2">
      <c r="A40" s="24" t="s">
        <v>311</v>
      </c>
      <c r="B40" s="19" t="s">
        <v>43</v>
      </c>
      <c r="C40" s="88" t="s">
        <v>36</v>
      </c>
      <c r="D40" s="22">
        <f>SUM(H40,K40,N40,Q40,T40,W40)</f>
        <v>45</v>
      </c>
      <c r="E40" s="21">
        <f>SUM(G40,J40,M40,P40,S40,V40)</f>
        <v>3</v>
      </c>
      <c r="F40" s="98" t="s">
        <v>41</v>
      </c>
      <c r="G40" s="21">
        <v>1</v>
      </c>
      <c r="H40" s="22">
        <v>25</v>
      </c>
      <c r="I40" s="98">
        <v>300</v>
      </c>
      <c r="J40" s="21"/>
      <c r="K40" s="22"/>
      <c r="L40" s="98"/>
      <c r="M40" s="21">
        <v>1</v>
      </c>
      <c r="N40" s="22">
        <v>10</v>
      </c>
      <c r="O40" s="98">
        <v>25</v>
      </c>
      <c r="P40" s="21">
        <v>1</v>
      </c>
      <c r="Q40" s="22">
        <v>10</v>
      </c>
      <c r="R40" s="98">
        <v>10</v>
      </c>
      <c r="S40" s="21"/>
      <c r="T40" s="22"/>
      <c r="U40" s="98"/>
      <c r="V40" s="21"/>
      <c r="W40" s="22"/>
      <c r="X40" s="77"/>
      <c r="Y40" s="77"/>
    </row>
    <row r="41" spans="1:25" ht="15.75" x14ac:dyDescent="0.2">
      <c r="A41" s="24" t="s">
        <v>312</v>
      </c>
      <c r="B41" s="19" t="s">
        <v>157</v>
      </c>
      <c r="C41" s="88" t="s">
        <v>158</v>
      </c>
      <c r="D41" s="22">
        <f>SUM(H41,K41,N41,Q41,T41,W41)</f>
        <v>40</v>
      </c>
      <c r="E41" s="21">
        <f>SUM(G41,J41,M41,P41,S41,V41)</f>
        <v>2</v>
      </c>
      <c r="F41" s="98" t="s">
        <v>41</v>
      </c>
      <c r="G41" s="21">
        <v>0.5</v>
      </c>
      <c r="H41" s="22">
        <v>15</v>
      </c>
      <c r="I41" s="98">
        <v>300</v>
      </c>
      <c r="J41" s="21"/>
      <c r="K41" s="22"/>
      <c r="L41" s="98"/>
      <c r="M41" s="21"/>
      <c r="N41" s="22"/>
      <c r="O41" s="98"/>
      <c r="P41" s="21">
        <v>1.5</v>
      </c>
      <c r="Q41" s="22">
        <v>25</v>
      </c>
      <c r="R41" s="98">
        <v>10</v>
      </c>
      <c r="S41" s="21"/>
      <c r="T41" s="22"/>
      <c r="U41" s="98"/>
      <c r="V41" s="21"/>
      <c r="W41" s="22"/>
      <c r="X41" s="77"/>
      <c r="Y41" s="77"/>
    </row>
    <row r="42" spans="1:25" x14ac:dyDescent="0.2">
      <c r="A42" s="117" t="s">
        <v>132</v>
      </c>
      <c r="B42" s="118"/>
      <c r="C42" s="119"/>
      <c r="D42" s="46">
        <f>SUM(D40:D41)</f>
        <v>85</v>
      </c>
      <c r="E42" s="46">
        <f t="shared" ref="E42:W42" si="6">SUM(E40:E41)</f>
        <v>5</v>
      </c>
      <c r="F42" s="46"/>
      <c r="G42" s="46">
        <f t="shared" si="6"/>
        <v>1.5</v>
      </c>
      <c r="H42" s="46">
        <f t="shared" si="6"/>
        <v>40</v>
      </c>
      <c r="I42" s="46"/>
      <c r="J42" s="46">
        <f t="shared" si="6"/>
        <v>0</v>
      </c>
      <c r="K42" s="46">
        <f t="shared" si="6"/>
        <v>0</v>
      </c>
      <c r="L42" s="46"/>
      <c r="M42" s="46">
        <f t="shared" si="6"/>
        <v>1</v>
      </c>
      <c r="N42" s="46">
        <f t="shared" si="6"/>
        <v>10</v>
      </c>
      <c r="O42" s="46"/>
      <c r="P42" s="46">
        <f t="shared" si="6"/>
        <v>2.5</v>
      </c>
      <c r="Q42" s="46">
        <f t="shared" si="6"/>
        <v>35</v>
      </c>
      <c r="R42" s="46"/>
      <c r="S42" s="46">
        <f t="shared" si="6"/>
        <v>0</v>
      </c>
      <c r="T42" s="46">
        <f t="shared" si="6"/>
        <v>0</v>
      </c>
      <c r="U42" s="46"/>
      <c r="V42" s="46">
        <f t="shared" si="6"/>
        <v>0</v>
      </c>
      <c r="W42" s="46">
        <f t="shared" si="6"/>
        <v>0</v>
      </c>
      <c r="X42" s="77"/>
      <c r="Y42" s="77"/>
    </row>
    <row r="43" spans="1:25" x14ac:dyDescent="0.2">
      <c r="A43" s="168" t="s">
        <v>133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70"/>
      <c r="X43" s="77"/>
      <c r="Y43" s="77"/>
    </row>
    <row r="44" spans="1:25" x14ac:dyDescent="0.2">
      <c r="A44" s="98"/>
      <c r="B44" s="6"/>
      <c r="C44" s="95"/>
      <c r="D44" s="22"/>
      <c r="E44" s="21"/>
      <c r="F44" s="75"/>
      <c r="G44" s="21"/>
      <c r="H44" s="73"/>
      <c r="I44" s="98"/>
      <c r="J44" s="74"/>
      <c r="K44" s="73"/>
      <c r="L44" s="98"/>
      <c r="M44" s="74"/>
      <c r="N44" s="73"/>
      <c r="O44" s="75"/>
      <c r="P44" s="74"/>
      <c r="Q44" s="73"/>
      <c r="R44" s="75"/>
      <c r="S44" s="21"/>
      <c r="T44" s="22"/>
      <c r="U44" s="98"/>
      <c r="V44" s="21"/>
      <c r="W44" s="22"/>
      <c r="X44" s="77"/>
      <c r="Y44" s="77"/>
    </row>
    <row r="45" spans="1:25" x14ac:dyDescent="0.2">
      <c r="A45" s="117" t="s">
        <v>134</v>
      </c>
      <c r="B45" s="118"/>
      <c r="C45" s="119"/>
      <c r="D45" s="47">
        <f>SUM(E44)</f>
        <v>0</v>
      </c>
      <c r="E45" s="47">
        <f t="shared" ref="E45:W45" si="7">SUM(F44)</f>
        <v>0</v>
      </c>
      <c r="F45" s="47"/>
      <c r="G45" s="47">
        <f t="shared" si="7"/>
        <v>0</v>
      </c>
      <c r="H45" s="47">
        <f t="shared" si="7"/>
        <v>0</v>
      </c>
      <c r="I45" s="47"/>
      <c r="J45" s="47">
        <f t="shared" si="7"/>
        <v>0</v>
      </c>
      <c r="K45" s="47">
        <f t="shared" si="7"/>
        <v>0</v>
      </c>
      <c r="L45" s="47"/>
      <c r="M45" s="47">
        <f t="shared" si="7"/>
        <v>0</v>
      </c>
      <c r="N45" s="47">
        <f t="shared" si="7"/>
        <v>0</v>
      </c>
      <c r="O45" s="47"/>
      <c r="P45" s="47">
        <f t="shared" si="7"/>
        <v>0</v>
      </c>
      <c r="Q45" s="47">
        <f t="shared" si="7"/>
        <v>0</v>
      </c>
      <c r="R45" s="47"/>
      <c r="S45" s="47">
        <f t="shared" si="7"/>
        <v>0</v>
      </c>
      <c r="T45" s="47">
        <f t="shared" si="7"/>
        <v>0</v>
      </c>
      <c r="U45" s="47"/>
      <c r="V45" s="47">
        <f t="shared" si="7"/>
        <v>0</v>
      </c>
      <c r="W45" s="47">
        <f t="shared" si="7"/>
        <v>0</v>
      </c>
      <c r="X45" s="77"/>
      <c r="Y45" s="77"/>
    </row>
    <row r="46" spans="1:25" x14ac:dyDescent="0.2">
      <c r="A46" s="168" t="s">
        <v>203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70"/>
      <c r="X46" s="77"/>
      <c r="Y46" s="77"/>
    </row>
    <row r="47" spans="1:25" x14ac:dyDescent="0.2">
      <c r="A47" s="98"/>
      <c r="B47" s="6"/>
      <c r="C47" s="95"/>
      <c r="D47" s="22"/>
      <c r="E47" s="21"/>
      <c r="F47" s="75"/>
      <c r="G47" s="21"/>
      <c r="H47" s="73"/>
      <c r="I47" s="98"/>
      <c r="J47" s="74"/>
      <c r="K47" s="73"/>
      <c r="L47" s="98"/>
      <c r="M47" s="74"/>
      <c r="N47" s="73"/>
      <c r="O47" s="75"/>
      <c r="P47" s="74"/>
      <c r="Q47" s="73"/>
      <c r="R47" s="75"/>
      <c r="S47" s="21"/>
      <c r="T47" s="22"/>
      <c r="U47" s="98"/>
      <c r="V47" s="21"/>
      <c r="W47" s="22"/>
      <c r="X47" s="76"/>
      <c r="Y47" s="76"/>
    </row>
    <row r="48" spans="1:25" x14ac:dyDescent="0.2">
      <c r="A48" s="117" t="s">
        <v>136</v>
      </c>
      <c r="B48" s="118"/>
      <c r="C48" s="119"/>
      <c r="D48" s="47">
        <f>SUM(E47)</f>
        <v>0</v>
      </c>
      <c r="E48" s="47">
        <f t="shared" ref="E48:W48" si="8">SUM(F47)</f>
        <v>0</v>
      </c>
      <c r="F48" s="47"/>
      <c r="G48" s="47">
        <f t="shared" si="8"/>
        <v>0</v>
      </c>
      <c r="H48" s="47">
        <f t="shared" si="8"/>
        <v>0</v>
      </c>
      <c r="I48" s="47"/>
      <c r="J48" s="47">
        <f t="shared" si="8"/>
        <v>0</v>
      </c>
      <c r="K48" s="47">
        <f t="shared" si="8"/>
        <v>0</v>
      </c>
      <c r="L48" s="47"/>
      <c r="M48" s="47">
        <f t="shared" si="8"/>
        <v>0</v>
      </c>
      <c r="N48" s="47">
        <f t="shared" si="8"/>
        <v>0</v>
      </c>
      <c r="O48" s="47"/>
      <c r="P48" s="47">
        <f t="shared" si="8"/>
        <v>0</v>
      </c>
      <c r="Q48" s="47">
        <f t="shared" si="8"/>
        <v>0</v>
      </c>
      <c r="R48" s="47"/>
      <c r="S48" s="47">
        <f t="shared" si="8"/>
        <v>0</v>
      </c>
      <c r="T48" s="47">
        <f t="shared" si="8"/>
        <v>0</v>
      </c>
      <c r="U48" s="47"/>
      <c r="V48" s="47">
        <f t="shared" si="8"/>
        <v>0</v>
      </c>
      <c r="W48" s="47">
        <f t="shared" si="8"/>
        <v>0</v>
      </c>
      <c r="X48" s="76"/>
      <c r="Y48" s="76"/>
    </row>
    <row r="49" spans="1:25" x14ac:dyDescent="0.2">
      <c r="A49" s="168" t="s">
        <v>135</v>
      </c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70"/>
      <c r="X49" s="76"/>
      <c r="Y49" s="76"/>
    </row>
    <row r="50" spans="1:25" x14ac:dyDescent="0.2">
      <c r="A50" s="98"/>
      <c r="B50" s="3"/>
      <c r="C50" s="48"/>
      <c r="D50" s="22"/>
      <c r="E50" s="21"/>
      <c r="F50" s="75"/>
      <c r="G50" s="21"/>
      <c r="H50" s="73"/>
      <c r="I50" s="98"/>
      <c r="J50" s="74"/>
      <c r="K50" s="73"/>
      <c r="L50" s="98"/>
      <c r="M50" s="74"/>
      <c r="N50" s="73"/>
      <c r="O50" s="75"/>
      <c r="P50" s="74"/>
      <c r="Q50" s="73"/>
      <c r="R50" s="75"/>
      <c r="S50" s="21"/>
      <c r="T50" s="22"/>
      <c r="U50" s="98"/>
      <c r="V50" s="21"/>
      <c r="W50" s="22"/>
      <c r="X50" s="76"/>
      <c r="Y50" s="76"/>
    </row>
    <row r="51" spans="1:25" x14ac:dyDescent="0.2">
      <c r="A51" s="117" t="s">
        <v>137</v>
      </c>
      <c r="B51" s="118"/>
      <c r="C51" s="119"/>
      <c r="D51" s="47">
        <f>SUM(E50)</f>
        <v>0</v>
      </c>
      <c r="E51" s="47">
        <f t="shared" ref="E51:W51" si="9">SUM(F50)</f>
        <v>0</v>
      </c>
      <c r="F51" s="47"/>
      <c r="G51" s="47">
        <f t="shared" si="9"/>
        <v>0</v>
      </c>
      <c r="H51" s="47">
        <f t="shared" si="9"/>
        <v>0</v>
      </c>
      <c r="I51" s="47"/>
      <c r="J51" s="47">
        <f t="shared" si="9"/>
        <v>0</v>
      </c>
      <c r="K51" s="47">
        <f t="shared" si="9"/>
        <v>0</v>
      </c>
      <c r="L51" s="47"/>
      <c r="M51" s="47">
        <f t="shared" si="9"/>
        <v>0</v>
      </c>
      <c r="N51" s="47">
        <f t="shared" si="9"/>
        <v>0</v>
      </c>
      <c r="O51" s="47"/>
      <c r="P51" s="47">
        <f t="shared" si="9"/>
        <v>0</v>
      </c>
      <c r="Q51" s="47">
        <f t="shared" si="9"/>
        <v>0</v>
      </c>
      <c r="R51" s="47"/>
      <c r="S51" s="47">
        <f t="shared" si="9"/>
        <v>0</v>
      </c>
      <c r="T51" s="47">
        <f t="shared" si="9"/>
        <v>0</v>
      </c>
      <c r="U51" s="47"/>
      <c r="V51" s="47">
        <f t="shared" si="9"/>
        <v>0</v>
      </c>
      <c r="W51" s="47">
        <f t="shared" si="9"/>
        <v>0</v>
      </c>
      <c r="X51" s="76"/>
      <c r="Y51" s="76"/>
    </row>
    <row r="52" spans="1:25" x14ac:dyDescent="0.2">
      <c r="A52" s="224" t="s">
        <v>138</v>
      </c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6"/>
      <c r="X52" s="76"/>
      <c r="Y52" s="76"/>
    </row>
    <row r="53" spans="1:25" x14ac:dyDescent="0.2">
      <c r="A53" s="168" t="s">
        <v>139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70"/>
      <c r="X53" s="76"/>
      <c r="Y53" s="76"/>
    </row>
    <row r="54" spans="1:25" ht="15.75" x14ac:dyDescent="0.2">
      <c r="A54" s="24" t="s">
        <v>313</v>
      </c>
      <c r="B54" s="19" t="s">
        <v>55</v>
      </c>
      <c r="C54" s="88" t="s">
        <v>275</v>
      </c>
      <c r="D54" s="22">
        <f>SUM(H54,K54,N54,T54,W54)</f>
        <v>20</v>
      </c>
      <c r="E54" s="21">
        <f>SUM(G54,J54,M54,S54,V54)</f>
        <v>1</v>
      </c>
      <c r="F54" s="75" t="s">
        <v>41</v>
      </c>
      <c r="G54" s="74"/>
      <c r="H54" s="73"/>
      <c r="I54" s="98"/>
      <c r="J54" s="74">
        <v>1</v>
      </c>
      <c r="K54" s="73">
        <v>20</v>
      </c>
      <c r="L54" s="75">
        <v>10</v>
      </c>
      <c r="M54" s="74"/>
      <c r="N54" s="73"/>
      <c r="O54" s="75"/>
      <c r="P54" s="74"/>
      <c r="Q54" s="73"/>
      <c r="R54" s="75"/>
      <c r="S54" s="21"/>
      <c r="T54" s="22"/>
      <c r="U54" s="98"/>
      <c r="V54" s="21"/>
      <c r="W54" s="22"/>
      <c r="X54" s="76"/>
      <c r="Y54" s="76"/>
    </row>
    <row r="55" spans="1:25" ht="15.75" x14ac:dyDescent="0.2">
      <c r="A55" s="24" t="s">
        <v>314</v>
      </c>
      <c r="B55" s="19" t="s">
        <v>56</v>
      </c>
      <c r="C55" s="88" t="s">
        <v>412</v>
      </c>
      <c r="D55" s="22">
        <f>SUM(H55,K55,N55,T55,W55)</f>
        <v>19</v>
      </c>
      <c r="E55" s="21">
        <f t="shared" ref="E55:E56" si="10">SUM(G55,J55,M55,S55,V55)</f>
        <v>1</v>
      </c>
      <c r="F55" s="75" t="s">
        <v>41</v>
      </c>
      <c r="G55" s="74">
        <v>0.5</v>
      </c>
      <c r="H55" s="73">
        <v>4</v>
      </c>
      <c r="I55" s="98">
        <v>300</v>
      </c>
      <c r="J55" s="74"/>
      <c r="K55" s="73"/>
      <c r="L55" s="75"/>
      <c r="M55" s="74">
        <v>0.5</v>
      </c>
      <c r="N55" s="73">
        <v>15</v>
      </c>
      <c r="O55" s="75">
        <v>25</v>
      </c>
      <c r="P55" s="74"/>
      <c r="Q55" s="73"/>
      <c r="R55" s="75"/>
      <c r="S55" s="21"/>
      <c r="T55" s="22"/>
      <c r="U55" s="98"/>
      <c r="V55" s="21"/>
      <c r="W55" s="22"/>
      <c r="X55" s="76"/>
      <c r="Y55" s="76"/>
    </row>
    <row r="56" spans="1:25" ht="31.5" x14ac:dyDescent="0.2">
      <c r="A56" s="24" t="s">
        <v>315</v>
      </c>
      <c r="B56" s="19" t="s">
        <v>159</v>
      </c>
      <c r="C56" s="88" t="s">
        <v>36</v>
      </c>
      <c r="D56" s="22">
        <f>SUM(H56,K56,N56,T56,W56)</f>
        <v>19</v>
      </c>
      <c r="E56" s="21">
        <f t="shared" si="10"/>
        <v>1</v>
      </c>
      <c r="F56" s="75" t="s">
        <v>41</v>
      </c>
      <c r="G56" s="74">
        <v>0.5</v>
      </c>
      <c r="H56" s="73">
        <v>4</v>
      </c>
      <c r="I56" s="98">
        <v>300</v>
      </c>
      <c r="J56" s="74"/>
      <c r="K56" s="73"/>
      <c r="L56" s="75"/>
      <c r="M56" s="74"/>
      <c r="N56" s="73"/>
      <c r="O56" s="75"/>
      <c r="P56" s="74"/>
      <c r="Q56" s="73"/>
      <c r="R56" s="75"/>
      <c r="S56" s="21">
        <v>0.5</v>
      </c>
      <c r="T56" s="22">
        <v>15</v>
      </c>
      <c r="U56" s="98">
        <v>10</v>
      </c>
      <c r="V56" s="21"/>
      <c r="W56" s="22"/>
      <c r="X56" s="76"/>
      <c r="Y56" s="76"/>
    </row>
    <row r="57" spans="1:25" x14ac:dyDescent="0.2">
      <c r="A57" s="187" t="s">
        <v>140</v>
      </c>
      <c r="B57" s="188"/>
      <c r="C57" s="189"/>
      <c r="D57" s="49">
        <f>SUM(D54,D55,D56)</f>
        <v>58</v>
      </c>
      <c r="E57" s="49">
        <f t="shared" ref="E57:W57" si="11">SUM(E54,E55,E56)</f>
        <v>3</v>
      </c>
      <c r="F57" s="49"/>
      <c r="G57" s="49">
        <f t="shared" si="11"/>
        <v>1</v>
      </c>
      <c r="H57" s="49">
        <f t="shared" si="11"/>
        <v>8</v>
      </c>
      <c r="I57" s="49"/>
      <c r="J57" s="49">
        <f t="shared" si="11"/>
        <v>1</v>
      </c>
      <c r="K57" s="49">
        <f t="shared" si="11"/>
        <v>20</v>
      </c>
      <c r="L57" s="49"/>
      <c r="M57" s="49">
        <f t="shared" si="11"/>
        <v>0.5</v>
      </c>
      <c r="N57" s="49">
        <f t="shared" si="11"/>
        <v>15</v>
      </c>
      <c r="O57" s="49"/>
      <c r="P57" s="49"/>
      <c r="Q57" s="49"/>
      <c r="R57" s="49"/>
      <c r="S57" s="49">
        <f t="shared" si="11"/>
        <v>0.5</v>
      </c>
      <c r="T57" s="49">
        <f t="shared" si="11"/>
        <v>15</v>
      </c>
      <c r="U57" s="49"/>
      <c r="V57" s="49">
        <f t="shared" si="11"/>
        <v>0</v>
      </c>
      <c r="W57" s="49">
        <f t="shared" si="11"/>
        <v>0</v>
      </c>
      <c r="X57" s="77"/>
      <c r="Y57" s="77"/>
    </row>
    <row r="58" spans="1:25" x14ac:dyDescent="0.2">
      <c r="A58" s="227" t="s">
        <v>141</v>
      </c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9"/>
      <c r="X58" s="77"/>
      <c r="Y58" s="77"/>
    </row>
    <row r="59" spans="1:25" x14ac:dyDescent="0.2">
      <c r="A59" s="98"/>
      <c r="B59" s="3"/>
      <c r="C59" s="5"/>
      <c r="D59" s="22"/>
      <c r="E59" s="21"/>
      <c r="F59" s="98"/>
      <c r="G59" s="21"/>
      <c r="H59" s="73"/>
      <c r="I59" s="98"/>
      <c r="J59" s="74"/>
      <c r="K59" s="73"/>
      <c r="L59" s="98"/>
      <c r="M59" s="74"/>
      <c r="N59" s="73"/>
      <c r="O59" s="75"/>
      <c r="P59" s="74"/>
      <c r="Q59" s="73"/>
      <c r="R59" s="75"/>
      <c r="S59" s="21"/>
      <c r="T59" s="22"/>
      <c r="U59" s="98"/>
      <c r="V59" s="21"/>
      <c r="W59" s="22"/>
      <c r="X59" s="76"/>
      <c r="Y59" s="76"/>
    </row>
    <row r="60" spans="1:25" x14ac:dyDescent="0.2">
      <c r="A60" s="132" t="s">
        <v>142</v>
      </c>
      <c r="B60" s="133"/>
      <c r="C60" s="134"/>
      <c r="D60" s="49">
        <f>SUM(E59)</f>
        <v>0</v>
      </c>
      <c r="E60" s="49">
        <f t="shared" ref="E60:W60" si="12">SUM(F59)</f>
        <v>0</v>
      </c>
      <c r="F60" s="49"/>
      <c r="G60" s="49">
        <f t="shared" si="12"/>
        <v>0</v>
      </c>
      <c r="H60" s="49">
        <f t="shared" si="12"/>
        <v>0</v>
      </c>
      <c r="I60" s="49"/>
      <c r="J60" s="49">
        <f t="shared" si="12"/>
        <v>0</v>
      </c>
      <c r="K60" s="49">
        <f t="shared" si="12"/>
        <v>0</v>
      </c>
      <c r="L60" s="49"/>
      <c r="M60" s="49">
        <f t="shared" si="12"/>
        <v>0</v>
      </c>
      <c r="N60" s="49">
        <f t="shared" si="12"/>
        <v>0</v>
      </c>
      <c r="O60" s="49"/>
      <c r="P60" s="49">
        <f t="shared" si="12"/>
        <v>0</v>
      </c>
      <c r="Q60" s="49">
        <f t="shared" si="12"/>
        <v>0</v>
      </c>
      <c r="R60" s="49"/>
      <c r="S60" s="49">
        <f t="shared" si="12"/>
        <v>0</v>
      </c>
      <c r="T60" s="49">
        <f t="shared" si="12"/>
        <v>0</v>
      </c>
      <c r="U60" s="49"/>
      <c r="V60" s="49">
        <f t="shared" si="12"/>
        <v>0</v>
      </c>
      <c r="W60" s="49">
        <f t="shared" si="12"/>
        <v>0</v>
      </c>
      <c r="X60" s="23"/>
      <c r="Y60" s="23"/>
    </row>
    <row r="61" spans="1:25" x14ac:dyDescent="0.2">
      <c r="A61" s="184" t="s">
        <v>10</v>
      </c>
      <c r="B61" s="185"/>
      <c r="C61" s="186"/>
      <c r="D61" s="50">
        <f>SUM(D22,D38,D42,D45,D48,D51,D57,D60)</f>
        <v>498</v>
      </c>
      <c r="E61" s="50">
        <f>SUM(G61,J61,M61,P61,S61,V61)</f>
        <v>30</v>
      </c>
      <c r="F61" s="50"/>
      <c r="G61" s="50">
        <f t="shared" ref="G61:W61" si="13">SUM(G22,G38,G42,G45,G48,G51,G57,G60)</f>
        <v>12.5</v>
      </c>
      <c r="H61" s="50">
        <f t="shared" si="13"/>
        <v>193</v>
      </c>
      <c r="I61" s="50"/>
      <c r="J61" s="50">
        <f t="shared" si="13"/>
        <v>5.5</v>
      </c>
      <c r="K61" s="50">
        <f t="shared" si="13"/>
        <v>125</v>
      </c>
      <c r="L61" s="50"/>
      <c r="M61" s="50">
        <f t="shared" si="13"/>
        <v>9</v>
      </c>
      <c r="N61" s="50">
        <f t="shared" si="13"/>
        <v>130</v>
      </c>
      <c r="O61" s="50"/>
      <c r="P61" s="50">
        <f t="shared" si="13"/>
        <v>2.5</v>
      </c>
      <c r="Q61" s="50">
        <f t="shared" si="13"/>
        <v>35</v>
      </c>
      <c r="R61" s="50"/>
      <c r="S61" s="50">
        <f t="shared" si="13"/>
        <v>0.5</v>
      </c>
      <c r="T61" s="50">
        <f t="shared" si="13"/>
        <v>15</v>
      </c>
      <c r="U61" s="50"/>
      <c r="V61" s="50">
        <f t="shared" si="13"/>
        <v>0</v>
      </c>
      <c r="W61" s="50">
        <f t="shared" si="13"/>
        <v>0</v>
      </c>
      <c r="X61" s="23"/>
      <c r="Y61" s="23"/>
    </row>
    <row r="62" spans="1:25" ht="15" customHeight="1" x14ac:dyDescent="0.2">
      <c r="A62" s="51"/>
      <c r="B62" s="51"/>
      <c r="C62" s="51"/>
      <c r="D62" s="80"/>
      <c r="E62" s="80"/>
      <c r="F62" s="80"/>
      <c r="G62" s="80"/>
      <c r="H62" s="80"/>
      <c r="I62" s="80"/>
      <c r="J62" s="80"/>
    </row>
    <row r="63" spans="1:25" ht="31.35" customHeight="1" x14ac:dyDescent="0.2">
      <c r="A63" s="65" t="s">
        <v>316</v>
      </c>
      <c r="B63" s="65" t="s">
        <v>241</v>
      </c>
      <c r="C63" s="88" t="s">
        <v>246</v>
      </c>
      <c r="D63" s="97" t="s">
        <v>243</v>
      </c>
      <c r="E63" s="97">
        <v>0</v>
      </c>
      <c r="F63" s="98" t="s">
        <v>42</v>
      </c>
      <c r="G63" s="235" t="s">
        <v>242</v>
      </c>
      <c r="H63" s="235"/>
      <c r="I63" s="235"/>
      <c r="J63" s="235"/>
      <c r="K63" s="235"/>
      <c r="L63" s="235"/>
      <c r="M63" s="235"/>
      <c r="N63" s="235"/>
      <c r="O63" s="235"/>
    </row>
    <row r="64" spans="1:25" ht="15" customHeight="1" x14ac:dyDescent="0.2">
      <c r="A64" s="66"/>
      <c r="B64" s="66"/>
      <c r="C64" s="67"/>
      <c r="D64" s="68"/>
      <c r="E64" s="80"/>
      <c r="F64" s="80"/>
      <c r="G64" s="80"/>
      <c r="H64" s="80"/>
      <c r="I64" s="80"/>
      <c r="J64" s="80"/>
    </row>
    <row r="65" spans="1:23" x14ac:dyDescent="0.2">
      <c r="A65" s="33"/>
      <c r="B65" s="33"/>
      <c r="C65" s="52" t="s">
        <v>16</v>
      </c>
      <c r="F65" s="80"/>
      <c r="G65" s="80"/>
      <c r="H65" s="33"/>
      <c r="I65" s="33"/>
      <c r="J65" s="33"/>
      <c r="K65" s="33"/>
      <c r="L65" s="33"/>
      <c r="M65" s="33"/>
      <c r="N65" s="33"/>
      <c r="O65" s="80"/>
      <c r="P65" s="80"/>
      <c r="Q65" s="80"/>
      <c r="R65" s="80"/>
      <c r="S65" s="80"/>
      <c r="T65" s="80"/>
      <c r="U65" s="80"/>
      <c r="V65" s="80"/>
      <c r="W65" s="80"/>
    </row>
    <row r="66" spans="1:23" x14ac:dyDescent="0.2">
      <c r="A66" s="33"/>
      <c r="B66" s="33"/>
      <c r="C66" s="4" t="s">
        <v>27</v>
      </c>
      <c r="D66" s="97">
        <v>2</v>
      </c>
      <c r="F66" s="80"/>
      <c r="G66" s="80"/>
      <c r="H66" s="77"/>
      <c r="I66" s="77"/>
      <c r="J66" s="77"/>
      <c r="K66" s="77"/>
      <c r="L66" s="77"/>
      <c r="M66" s="77"/>
      <c r="N66" s="77"/>
      <c r="O66" s="80"/>
      <c r="P66" s="80"/>
      <c r="Q66" s="80"/>
      <c r="R66" s="80"/>
      <c r="S66" s="80"/>
      <c r="T66" s="80"/>
      <c r="U66" s="80"/>
      <c r="V66" s="80"/>
      <c r="W66" s="80"/>
    </row>
    <row r="67" spans="1:23" x14ac:dyDescent="0.2">
      <c r="A67" s="33"/>
      <c r="B67" s="33"/>
      <c r="C67" s="53" t="s">
        <v>28</v>
      </c>
      <c r="D67" s="97">
        <f>SUM(H61,K61,N61)</f>
        <v>448</v>
      </c>
      <c r="F67" s="80"/>
      <c r="G67" s="80"/>
      <c r="H67" s="77"/>
      <c r="I67" s="77"/>
      <c r="J67" s="77"/>
      <c r="K67" s="77"/>
      <c r="L67" s="77"/>
      <c r="M67" s="77"/>
      <c r="N67" s="77"/>
      <c r="O67" s="80"/>
      <c r="P67" s="80"/>
      <c r="Q67" s="80"/>
      <c r="R67" s="80"/>
      <c r="S67" s="80"/>
      <c r="T67" s="80"/>
      <c r="U67" s="80"/>
      <c r="V67" s="80"/>
      <c r="W67" s="80"/>
    </row>
    <row r="68" spans="1:23" x14ac:dyDescent="0.2">
      <c r="A68" s="33"/>
      <c r="B68" s="33"/>
      <c r="C68" s="53" t="s">
        <v>4</v>
      </c>
      <c r="D68" s="97">
        <f>SUM(G61,J61,M61)</f>
        <v>27</v>
      </c>
      <c r="F68" s="80"/>
      <c r="G68" s="80"/>
      <c r="H68" s="77"/>
      <c r="I68" s="77"/>
      <c r="J68" s="77"/>
      <c r="K68" s="77"/>
      <c r="L68" s="77"/>
      <c r="M68" s="77"/>
      <c r="N68" s="77"/>
      <c r="O68" s="80"/>
      <c r="P68" s="80"/>
      <c r="Q68" s="80"/>
      <c r="R68" s="80"/>
      <c r="S68" s="80"/>
      <c r="T68" s="80"/>
      <c r="U68" s="80"/>
      <c r="V68" s="80"/>
      <c r="W68" s="80"/>
    </row>
    <row r="69" spans="1:23" x14ac:dyDescent="0.2">
      <c r="A69" s="33"/>
      <c r="B69" s="33"/>
      <c r="C69" s="54"/>
      <c r="D69" s="77"/>
      <c r="F69" s="80"/>
      <c r="G69" s="80"/>
      <c r="H69" s="77"/>
      <c r="I69" s="77"/>
      <c r="J69" s="77"/>
      <c r="K69" s="77"/>
      <c r="L69" s="77"/>
      <c r="M69" s="77"/>
      <c r="N69" s="77"/>
      <c r="O69" s="80"/>
      <c r="P69" s="80"/>
      <c r="Q69" s="80"/>
      <c r="R69" s="80"/>
      <c r="S69" s="80"/>
      <c r="T69" s="80"/>
      <c r="U69" s="80"/>
      <c r="V69" s="80"/>
      <c r="W69" s="80"/>
    </row>
    <row r="70" spans="1:23" x14ac:dyDescent="0.2">
      <c r="A70" s="33"/>
      <c r="B70" s="33"/>
      <c r="C70" s="33" t="s">
        <v>17</v>
      </c>
      <c r="D70" s="77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</row>
    <row r="71" spans="1:23" x14ac:dyDescent="0.2">
      <c r="A71" s="33"/>
      <c r="B71" s="33"/>
      <c r="C71" s="4" t="s">
        <v>207</v>
      </c>
      <c r="D71" s="97">
        <v>0</v>
      </c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</row>
    <row r="72" spans="1:23" x14ac:dyDescent="0.2">
      <c r="C72" s="4" t="s">
        <v>28</v>
      </c>
      <c r="D72" s="97">
        <f>SUM(Q61,T61,W61)</f>
        <v>50</v>
      </c>
      <c r="E72" s="80"/>
      <c r="F72" s="80"/>
      <c r="G72" s="80"/>
      <c r="H72" s="80"/>
      <c r="I72" s="80"/>
      <c r="J72" s="80"/>
      <c r="K72" s="80"/>
    </row>
    <row r="73" spans="1:23" x14ac:dyDescent="0.2">
      <c r="A73" s="33"/>
      <c r="B73" s="33"/>
      <c r="C73" s="53" t="s">
        <v>4</v>
      </c>
      <c r="D73" s="97">
        <f>SUM(P61,S61,V61)</f>
        <v>3</v>
      </c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pans="1:23" x14ac:dyDescent="0.2">
      <c r="A74" s="33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8"/>
      <c r="P74" s="38"/>
      <c r="Q74" s="38"/>
      <c r="R74" s="38"/>
      <c r="S74" s="38"/>
      <c r="T74" s="38"/>
      <c r="U74" s="38"/>
      <c r="V74" s="38"/>
      <c r="W74" s="38"/>
    </row>
    <row r="75" spans="1:23" x14ac:dyDescent="0.2">
      <c r="A75" s="33"/>
      <c r="B75" s="33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8"/>
      <c r="P75" s="38"/>
      <c r="Q75" s="38"/>
      <c r="R75" s="38"/>
      <c r="S75" s="38"/>
      <c r="T75" s="38"/>
      <c r="U75" s="38"/>
      <c r="V75" s="38"/>
      <c r="W75" s="38"/>
    </row>
    <row r="76" spans="1:23" x14ac:dyDescent="0.2">
      <c r="A76" s="33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8"/>
      <c r="P76" s="38"/>
      <c r="Q76" s="38"/>
      <c r="R76" s="38"/>
      <c r="S76" s="38"/>
      <c r="T76" s="38"/>
      <c r="U76" s="38"/>
      <c r="V76" s="38"/>
      <c r="W76" s="38"/>
    </row>
    <row r="77" spans="1:23" x14ac:dyDescent="0.2">
      <c r="A77" s="33"/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8"/>
      <c r="P77" s="38"/>
      <c r="Q77" s="38"/>
      <c r="R77" s="38"/>
      <c r="S77" s="38"/>
      <c r="T77" s="38"/>
      <c r="U77" s="38"/>
      <c r="V77" s="38"/>
      <c r="W77" s="38"/>
    </row>
    <row r="78" spans="1:23" x14ac:dyDescent="0.2">
      <c r="A78" s="33"/>
      <c r="B78" s="33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8"/>
      <c r="P78" s="38"/>
      <c r="Q78" s="38"/>
      <c r="R78" s="38"/>
      <c r="S78" s="38"/>
      <c r="T78" s="38"/>
      <c r="U78" s="38"/>
      <c r="V78" s="38"/>
      <c r="W78" s="38"/>
    </row>
    <row r="79" spans="1:23" x14ac:dyDescent="0.2">
      <c r="A79" s="116" t="s">
        <v>13</v>
      </c>
      <c r="B79" s="116"/>
      <c r="C79" s="203" t="s">
        <v>281</v>
      </c>
      <c r="D79" s="203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 t="s">
        <v>214</v>
      </c>
      <c r="P79" s="203"/>
      <c r="Q79" s="203"/>
      <c r="R79" s="203"/>
      <c r="S79" s="203"/>
      <c r="T79" s="203"/>
      <c r="U79" s="203"/>
      <c r="V79" s="203"/>
      <c r="W79" s="203"/>
    </row>
    <row r="80" spans="1:23" x14ac:dyDescent="0.2">
      <c r="A80" s="116" t="s">
        <v>12</v>
      </c>
      <c r="B80" s="116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167" t="s">
        <v>215</v>
      </c>
      <c r="P80" s="167"/>
      <c r="Q80" s="167"/>
      <c r="R80" s="167"/>
      <c r="S80" s="167"/>
      <c r="T80" s="167"/>
      <c r="U80" s="167"/>
      <c r="V80" s="167"/>
      <c r="W80" s="167"/>
    </row>
    <row r="81" spans="1:23" x14ac:dyDescent="0.2">
      <c r="A81" s="116" t="s">
        <v>0</v>
      </c>
      <c r="B81" s="116"/>
      <c r="C81" s="203" t="s">
        <v>1</v>
      </c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72"/>
      <c r="P81" s="72"/>
      <c r="Q81" s="72"/>
      <c r="R81" s="72"/>
      <c r="S81" s="72"/>
      <c r="T81" s="72"/>
      <c r="U81" s="72"/>
      <c r="V81" s="72"/>
      <c r="W81" s="72"/>
    </row>
    <row r="82" spans="1:23" x14ac:dyDescent="0.2">
      <c r="A82" s="80"/>
      <c r="B82" s="80"/>
      <c r="C82" s="203" t="s">
        <v>205</v>
      </c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72"/>
      <c r="P82" s="72"/>
      <c r="Q82" s="72"/>
      <c r="R82" s="72"/>
      <c r="S82" s="72"/>
      <c r="T82" s="72"/>
      <c r="U82" s="72"/>
      <c r="V82" s="72"/>
      <c r="W82" s="72"/>
    </row>
    <row r="83" spans="1:23" x14ac:dyDescent="0.2">
      <c r="A83" s="80"/>
      <c r="B83" s="80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2"/>
      <c r="P83" s="72"/>
      <c r="Q83" s="72"/>
      <c r="R83" s="72"/>
      <c r="S83" s="72"/>
      <c r="T83" s="72"/>
      <c r="U83" s="72"/>
      <c r="V83" s="72"/>
      <c r="W83" s="72"/>
    </row>
    <row r="84" spans="1:23" ht="13.35" customHeight="1" x14ac:dyDescent="0.2">
      <c r="A84" s="199" t="s">
        <v>14</v>
      </c>
      <c r="B84" s="196" t="s">
        <v>2</v>
      </c>
      <c r="C84" s="196" t="s">
        <v>3</v>
      </c>
      <c r="D84" s="232" t="s">
        <v>21</v>
      </c>
      <c r="E84" s="233"/>
      <c r="F84" s="233"/>
      <c r="G84" s="233" t="s">
        <v>22</v>
      </c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4"/>
    </row>
    <row r="85" spans="1:23" ht="23.45" customHeight="1" x14ac:dyDescent="0.2">
      <c r="A85" s="200"/>
      <c r="B85" s="197"/>
      <c r="C85" s="197"/>
      <c r="D85" s="207" t="s">
        <v>18</v>
      </c>
      <c r="E85" s="208" t="s">
        <v>4</v>
      </c>
      <c r="F85" s="209" t="s">
        <v>5</v>
      </c>
      <c r="G85" s="166" t="s">
        <v>16</v>
      </c>
      <c r="H85" s="157"/>
      <c r="I85" s="157"/>
      <c r="J85" s="157"/>
      <c r="K85" s="157"/>
      <c r="L85" s="157"/>
      <c r="M85" s="157"/>
      <c r="N85" s="157"/>
      <c r="O85" s="157"/>
      <c r="P85" s="157" t="s">
        <v>17</v>
      </c>
      <c r="Q85" s="157"/>
      <c r="R85" s="157"/>
      <c r="S85" s="157"/>
      <c r="T85" s="157"/>
      <c r="U85" s="157"/>
      <c r="V85" s="157"/>
      <c r="W85" s="158"/>
    </row>
    <row r="86" spans="1:23" ht="29.1" customHeight="1" x14ac:dyDescent="0.2">
      <c r="A86" s="200"/>
      <c r="B86" s="197"/>
      <c r="C86" s="197"/>
      <c r="D86" s="207"/>
      <c r="E86" s="208"/>
      <c r="F86" s="209"/>
      <c r="G86" s="231" t="s">
        <v>114</v>
      </c>
      <c r="H86" s="231"/>
      <c r="I86" s="231"/>
      <c r="J86" s="159" t="s">
        <v>7</v>
      </c>
      <c r="K86" s="160"/>
      <c r="L86" s="161"/>
      <c r="M86" s="159" t="s">
        <v>8</v>
      </c>
      <c r="N86" s="160"/>
      <c r="O86" s="161"/>
      <c r="P86" s="159" t="s">
        <v>7</v>
      </c>
      <c r="Q86" s="160"/>
      <c r="R86" s="161"/>
      <c r="S86" s="159" t="s">
        <v>19</v>
      </c>
      <c r="T86" s="160"/>
      <c r="U86" s="161"/>
      <c r="V86" s="159" t="s">
        <v>11</v>
      </c>
      <c r="W86" s="161"/>
    </row>
    <row r="87" spans="1:23" ht="74.45" customHeight="1" x14ac:dyDescent="0.2">
      <c r="A87" s="201"/>
      <c r="B87" s="198"/>
      <c r="C87" s="198"/>
      <c r="D87" s="207"/>
      <c r="E87" s="208"/>
      <c r="F87" s="209"/>
      <c r="G87" s="41" t="s">
        <v>4</v>
      </c>
      <c r="H87" s="78" t="s">
        <v>9</v>
      </c>
      <c r="I87" s="71" t="s">
        <v>20</v>
      </c>
      <c r="J87" s="79" t="s">
        <v>4</v>
      </c>
      <c r="K87" s="78" t="s">
        <v>9</v>
      </c>
      <c r="L87" s="71" t="s">
        <v>20</v>
      </c>
      <c r="M87" s="55" t="s">
        <v>4</v>
      </c>
      <c r="N87" s="78" t="s">
        <v>9</v>
      </c>
      <c r="O87" s="71" t="s">
        <v>20</v>
      </c>
      <c r="P87" s="79" t="s">
        <v>4</v>
      </c>
      <c r="Q87" s="78" t="s">
        <v>9</v>
      </c>
      <c r="R87" s="71" t="s">
        <v>20</v>
      </c>
      <c r="S87" s="79" t="s">
        <v>4</v>
      </c>
      <c r="T87" s="42" t="s">
        <v>9</v>
      </c>
      <c r="U87" s="81" t="s">
        <v>20</v>
      </c>
      <c r="V87" s="79" t="s">
        <v>4</v>
      </c>
      <c r="W87" s="78" t="s">
        <v>9</v>
      </c>
    </row>
    <row r="88" spans="1:23" x14ac:dyDescent="0.2">
      <c r="A88" s="227" t="s">
        <v>127</v>
      </c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</row>
    <row r="89" spans="1:23" ht="15.75" x14ac:dyDescent="0.2">
      <c r="A89" s="24" t="s">
        <v>317</v>
      </c>
      <c r="B89" s="19" t="s">
        <v>53</v>
      </c>
      <c r="C89" s="88" t="s">
        <v>36</v>
      </c>
      <c r="D89" s="22">
        <f>SUM(H89,K89,N89,Q89,T89,W89)</f>
        <v>50</v>
      </c>
      <c r="E89" s="21">
        <f>SUM(G89,J89,M89,P89,S89,V89)</f>
        <v>4</v>
      </c>
      <c r="F89" s="98" t="s">
        <v>45</v>
      </c>
      <c r="G89" s="56">
        <v>1</v>
      </c>
      <c r="H89" s="22">
        <v>10</v>
      </c>
      <c r="I89" s="98">
        <v>300</v>
      </c>
      <c r="J89" s="21">
        <v>3</v>
      </c>
      <c r="K89" s="22">
        <v>40</v>
      </c>
      <c r="L89" s="98">
        <v>10</v>
      </c>
      <c r="M89" s="21"/>
      <c r="N89" s="22"/>
      <c r="O89" s="98"/>
      <c r="P89" s="21"/>
      <c r="Q89" s="22"/>
      <c r="R89" s="98"/>
      <c r="S89" s="21"/>
      <c r="T89" s="22"/>
      <c r="U89" s="98"/>
      <c r="V89" s="21"/>
      <c r="W89" s="22"/>
    </row>
    <row r="90" spans="1:23" ht="25.5" x14ac:dyDescent="0.2">
      <c r="A90" s="24" t="s">
        <v>318</v>
      </c>
      <c r="B90" s="19" t="s">
        <v>51</v>
      </c>
      <c r="C90" s="88" t="s">
        <v>52</v>
      </c>
      <c r="D90" s="22">
        <f t="shared" ref="D90:D94" si="14">SUM(H90,K90,N90,Q90,T90,W90)</f>
        <v>30</v>
      </c>
      <c r="E90" s="21">
        <f t="shared" ref="E90:E94" si="15">SUM(G90,J90,M90,P90,S90,V90)</f>
        <v>2</v>
      </c>
      <c r="F90" s="98" t="s">
        <v>41</v>
      </c>
      <c r="G90" s="56">
        <v>1</v>
      </c>
      <c r="H90" s="22">
        <v>15</v>
      </c>
      <c r="I90" s="98">
        <v>300</v>
      </c>
      <c r="J90" s="21"/>
      <c r="K90" s="22"/>
      <c r="L90" s="98"/>
      <c r="M90" s="21">
        <v>1</v>
      </c>
      <c r="N90" s="22">
        <v>15</v>
      </c>
      <c r="O90" s="98">
        <v>25</v>
      </c>
      <c r="P90" s="21"/>
      <c r="Q90" s="22"/>
      <c r="R90" s="98"/>
      <c r="S90" s="21"/>
      <c r="T90" s="22"/>
      <c r="U90" s="98"/>
      <c r="V90" s="21"/>
      <c r="W90" s="22"/>
    </row>
    <row r="91" spans="1:23" ht="15.75" x14ac:dyDescent="0.2">
      <c r="A91" s="24" t="s">
        <v>319</v>
      </c>
      <c r="B91" s="19" t="s">
        <v>54</v>
      </c>
      <c r="C91" s="88" t="s">
        <v>36</v>
      </c>
      <c r="D91" s="22">
        <f t="shared" si="14"/>
        <v>30</v>
      </c>
      <c r="E91" s="21">
        <f t="shared" si="15"/>
        <v>2</v>
      </c>
      <c r="F91" s="98" t="s">
        <v>45</v>
      </c>
      <c r="G91" s="56">
        <v>0.5</v>
      </c>
      <c r="H91" s="22">
        <v>5</v>
      </c>
      <c r="I91" s="98">
        <v>300</v>
      </c>
      <c r="J91" s="21">
        <v>1.5</v>
      </c>
      <c r="K91" s="22">
        <v>25</v>
      </c>
      <c r="L91" s="98">
        <v>10</v>
      </c>
      <c r="M91" s="21"/>
      <c r="N91" s="22"/>
      <c r="O91" s="98"/>
      <c r="P91" s="21"/>
      <c r="Q91" s="22"/>
      <c r="R91" s="98"/>
      <c r="S91" s="21"/>
      <c r="T91" s="22"/>
      <c r="U91" s="98"/>
      <c r="V91" s="21"/>
      <c r="W91" s="22"/>
    </row>
    <row r="92" spans="1:23" ht="15.75" x14ac:dyDescent="0.2">
      <c r="A92" s="24" t="s">
        <v>320</v>
      </c>
      <c r="B92" s="19" t="s">
        <v>46</v>
      </c>
      <c r="C92" s="88" t="s">
        <v>47</v>
      </c>
      <c r="D92" s="22">
        <f t="shared" si="14"/>
        <v>30</v>
      </c>
      <c r="E92" s="21">
        <f t="shared" si="15"/>
        <v>2</v>
      </c>
      <c r="F92" s="98" t="s">
        <v>41</v>
      </c>
      <c r="G92" s="56">
        <v>0.5</v>
      </c>
      <c r="H92" s="22">
        <v>10</v>
      </c>
      <c r="I92" s="98">
        <v>300</v>
      </c>
      <c r="J92" s="21"/>
      <c r="K92" s="22"/>
      <c r="L92" s="98"/>
      <c r="M92" s="21">
        <v>1.5</v>
      </c>
      <c r="N92" s="22">
        <v>20</v>
      </c>
      <c r="O92" s="98">
        <v>25</v>
      </c>
      <c r="P92" s="21"/>
      <c r="Q92" s="22"/>
      <c r="R92" s="98"/>
      <c r="S92" s="21"/>
      <c r="T92" s="22"/>
      <c r="U92" s="98"/>
      <c r="V92" s="21"/>
      <c r="W92" s="22"/>
    </row>
    <row r="93" spans="1:23" ht="15.75" x14ac:dyDescent="0.2">
      <c r="A93" s="24" t="s">
        <v>321</v>
      </c>
      <c r="B93" s="19" t="s">
        <v>160</v>
      </c>
      <c r="C93" s="88" t="s">
        <v>273</v>
      </c>
      <c r="D93" s="22">
        <f t="shared" si="14"/>
        <v>20</v>
      </c>
      <c r="E93" s="21">
        <f t="shared" si="15"/>
        <v>1</v>
      </c>
      <c r="F93" s="98" t="s">
        <v>41</v>
      </c>
      <c r="G93" s="56">
        <v>0.5</v>
      </c>
      <c r="H93" s="22">
        <v>10</v>
      </c>
      <c r="I93" s="98">
        <v>300</v>
      </c>
      <c r="J93" s="21">
        <v>0.5</v>
      </c>
      <c r="K93" s="22">
        <v>10</v>
      </c>
      <c r="L93" s="98">
        <v>10</v>
      </c>
      <c r="M93" s="21"/>
      <c r="N93" s="22"/>
      <c r="O93" s="98"/>
      <c r="P93" s="21"/>
      <c r="Q93" s="22"/>
      <c r="R93" s="98"/>
      <c r="S93" s="21"/>
      <c r="T93" s="22"/>
      <c r="U93" s="98"/>
      <c r="V93" s="21"/>
      <c r="W93" s="22"/>
    </row>
    <row r="94" spans="1:23" ht="15.75" x14ac:dyDescent="0.2">
      <c r="A94" s="24" t="s">
        <v>322</v>
      </c>
      <c r="B94" s="19" t="s">
        <v>59</v>
      </c>
      <c r="C94" s="88" t="s">
        <v>256</v>
      </c>
      <c r="D94" s="22">
        <f t="shared" si="14"/>
        <v>25</v>
      </c>
      <c r="E94" s="21">
        <f t="shared" si="15"/>
        <v>1</v>
      </c>
      <c r="F94" s="98" t="s">
        <v>41</v>
      </c>
      <c r="G94" s="56">
        <v>0.5</v>
      </c>
      <c r="H94" s="22">
        <v>15</v>
      </c>
      <c r="I94" s="98">
        <v>300</v>
      </c>
      <c r="J94" s="21"/>
      <c r="K94" s="22"/>
      <c r="L94" s="98"/>
      <c r="M94" s="21">
        <v>0.5</v>
      </c>
      <c r="N94" s="22">
        <v>10</v>
      </c>
      <c r="O94" s="98">
        <v>25</v>
      </c>
      <c r="P94" s="21"/>
      <c r="Q94" s="22"/>
      <c r="R94" s="98"/>
      <c r="S94" s="21"/>
      <c r="T94" s="22"/>
      <c r="U94" s="98"/>
      <c r="V94" s="21"/>
      <c r="W94" s="22"/>
    </row>
    <row r="95" spans="1:23" x14ac:dyDescent="0.2">
      <c r="A95" s="117" t="s">
        <v>128</v>
      </c>
      <c r="B95" s="118"/>
      <c r="C95" s="119"/>
      <c r="D95" s="46">
        <f>SUM(D89:D94)</f>
        <v>185</v>
      </c>
      <c r="E95" s="46">
        <f t="shared" ref="E95:W95" si="16">SUM(E89:E94)</f>
        <v>12</v>
      </c>
      <c r="F95" s="46"/>
      <c r="G95" s="46">
        <f t="shared" si="16"/>
        <v>4</v>
      </c>
      <c r="H95" s="46">
        <f t="shared" si="16"/>
        <v>65</v>
      </c>
      <c r="I95" s="46"/>
      <c r="J95" s="46">
        <f t="shared" si="16"/>
        <v>5</v>
      </c>
      <c r="K95" s="46">
        <f t="shared" si="16"/>
        <v>75</v>
      </c>
      <c r="L95" s="46"/>
      <c r="M95" s="46">
        <f t="shared" si="16"/>
        <v>3</v>
      </c>
      <c r="N95" s="46">
        <f t="shared" si="16"/>
        <v>45</v>
      </c>
      <c r="O95" s="46"/>
      <c r="P95" s="46">
        <f t="shared" si="16"/>
        <v>0</v>
      </c>
      <c r="Q95" s="46">
        <f t="shared" si="16"/>
        <v>0</v>
      </c>
      <c r="R95" s="46"/>
      <c r="S95" s="46">
        <f t="shared" si="16"/>
        <v>0</v>
      </c>
      <c r="T95" s="46">
        <f t="shared" si="16"/>
        <v>0</v>
      </c>
      <c r="U95" s="46"/>
      <c r="V95" s="46">
        <f t="shared" si="16"/>
        <v>0</v>
      </c>
      <c r="W95" s="46">
        <f t="shared" si="16"/>
        <v>0</v>
      </c>
    </row>
    <row r="96" spans="1:23" x14ac:dyDescent="0.2">
      <c r="A96" s="168" t="s">
        <v>129</v>
      </c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70"/>
    </row>
    <row r="97" spans="1:23" ht="15.6" customHeight="1" x14ac:dyDescent="0.2">
      <c r="A97" s="24" t="s">
        <v>301</v>
      </c>
      <c r="B97" s="19" t="s">
        <v>164</v>
      </c>
      <c r="C97" s="88" t="s">
        <v>165</v>
      </c>
      <c r="D97" s="22">
        <v>60</v>
      </c>
      <c r="E97" s="21">
        <v>2</v>
      </c>
      <c r="F97" s="23" t="s">
        <v>45</v>
      </c>
      <c r="G97" s="21"/>
      <c r="H97" s="22"/>
      <c r="I97" s="98"/>
      <c r="J97" s="21">
        <v>2</v>
      </c>
      <c r="K97" s="22">
        <v>60</v>
      </c>
      <c r="L97" s="98">
        <v>20</v>
      </c>
      <c r="M97" s="21"/>
      <c r="N97" s="22"/>
      <c r="O97" s="98"/>
      <c r="P97" s="21"/>
      <c r="Q97" s="22"/>
      <c r="R97" s="98"/>
      <c r="S97" s="21"/>
      <c r="T97" s="22"/>
      <c r="U97" s="98"/>
      <c r="V97" s="21"/>
      <c r="W97" s="22"/>
    </row>
    <row r="98" spans="1:23" ht="15.6" customHeight="1" x14ac:dyDescent="0.2">
      <c r="A98" s="194" t="s">
        <v>323</v>
      </c>
      <c r="B98" s="205" t="s">
        <v>192</v>
      </c>
      <c r="C98" s="206"/>
      <c r="D98" s="238"/>
      <c r="E98" s="239"/>
      <c r="F98" s="239"/>
      <c r="G98" s="239"/>
      <c r="H98" s="239"/>
      <c r="I98" s="239"/>
      <c r="J98" s="239"/>
      <c r="K98" s="239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40"/>
    </row>
    <row r="99" spans="1:23" ht="15.6" customHeight="1" x14ac:dyDescent="0.2">
      <c r="A99" s="214"/>
      <c r="B99" s="45" t="s">
        <v>193</v>
      </c>
      <c r="C99" s="104" t="s">
        <v>411</v>
      </c>
      <c r="D99" s="171">
        <v>10</v>
      </c>
      <c r="E99" s="174">
        <v>0.5</v>
      </c>
      <c r="F99" s="177" t="s">
        <v>41</v>
      </c>
      <c r="G99" s="180">
        <v>0.5</v>
      </c>
      <c r="H99" s="22">
        <v>2</v>
      </c>
      <c r="I99" s="98">
        <v>300</v>
      </c>
      <c r="J99" s="21"/>
      <c r="K99" s="22"/>
      <c r="L99" s="98"/>
      <c r="M99" s="21"/>
      <c r="N99" s="22"/>
      <c r="O99" s="98"/>
      <c r="P99" s="21"/>
      <c r="Q99" s="22"/>
      <c r="R99" s="98"/>
      <c r="S99" s="57"/>
      <c r="T99" s="101"/>
      <c r="U99" s="102"/>
      <c r="V99" s="103"/>
      <c r="W99" s="101"/>
    </row>
    <row r="100" spans="1:23" ht="15.6" customHeight="1" x14ac:dyDescent="0.2">
      <c r="A100" s="214"/>
      <c r="B100" s="45" t="s">
        <v>194</v>
      </c>
      <c r="C100" s="195"/>
      <c r="D100" s="172"/>
      <c r="E100" s="175"/>
      <c r="F100" s="178"/>
      <c r="G100" s="181"/>
      <c r="H100" s="22">
        <v>3</v>
      </c>
      <c r="I100" s="98">
        <v>300</v>
      </c>
      <c r="J100" s="21"/>
      <c r="K100" s="22"/>
      <c r="L100" s="98"/>
      <c r="M100" s="21"/>
      <c r="N100" s="22"/>
      <c r="O100" s="98"/>
      <c r="P100" s="21"/>
      <c r="Q100" s="22"/>
      <c r="R100" s="98"/>
      <c r="S100" s="103"/>
      <c r="T100" s="101"/>
      <c r="U100" s="102"/>
      <c r="V100" s="103"/>
      <c r="W100" s="101"/>
    </row>
    <row r="101" spans="1:23" ht="15.75" x14ac:dyDescent="0.2">
      <c r="A101" s="214"/>
      <c r="B101" s="45" t="s">
        <v>195</v>
      </c>
      <c r="C101" s="195"/>
      <c r="D101" s="172"/>
      <c r="E101" s="175"/>
      <c r="F101" s="178"/>
      <c r="G101" s="181"/>
      <c r="H101" s="22">
        <v>2</v>
      </c>
      <c r="I101" s="98">
        <v>300</v>
      </c>
      <c r="J101" s="21"/>
      <c r="K101" s="22"/>
      <c r="L101" s="98"/>
      <c r="M101" s="21"/>
      <c r="N101" s="22"/>
      <c r="O101" s="98"/>
      <c r="P101" s="21"/>
      <c r="Q101" s="22"/>
      <c r="R101" s="98"/>
      <c r="S101" s="103"/>
      <c r="T101" s="101"/>
      <c r="U101" s="102"/>
      <c r="V101" s="103"/>
      <c r="W101" s="101"/>
    </row>
    <row r="102" spans="1:23" ht="15.75" x14ac:dyDescent="0.2">
      <c r="A102" s="215"/>
      <c r="B102" s="45" t="s">
        <v>196</v>
      </c>
      <c r="C102" s="105"/>
      <c r="D102" s="173"/>
      <c r="E102" s="176"/>
      <c r="F102" s="179"/>
      <c r="G102" s="182"/>
      <c r="H102" s="22">
        <v>3</v>
      </c>
      <c r="I102" s="98">
        <v>300</v>
      </c>
      <c r="J102" s="21"/>
      <c r="K102" s="22"/>
      <c r="L102" s="98"/>
      <c r="M102" s="21"/>
      <c r="N102" s="22"/>
      <c r="O102" s="98"/>
      <c r="P102" s="21"/>
      <c r="Q102" s="22"/>
      <c r="R102" s="98"/>
      <c r="S102" s="103"/>
      <c r="T102" s="101"/>
      <c r="U102" s="102"/>
      <c r="V102" s="103"/>
      <c r="W102" s="101"/>
    </row>
    <row r="103" spans="1:23" ht="15.75" x14ac:dyDescent="0.2">
      <c r="A103" s="24" t="s">
        <v>324</v>
      </c>
      <c r="B103" s="19" t="s">
        <v>48</v>
      </c>
      <c r="C103" s="88" t="s">
        <v>245</v>
      </c>
      <c r="D103" s="22">
        <v>15</v>
      </c>
      <c r="E103" s="21">
        <v>0.5</v>
      </c>
      <c r="F103" s="98" t="s">
        <v>41</v>
      </c>
      <c r="G103" s="56">
        <v>0.25</v>
      </c>
      <c r="H103" s="22">
        <v>5</v>
      </c>
      <c r="I103" s="98">
        <v>300</v>
      </c>
      <c r="J103" s="21"/>
      <c r="K103" s="22"/>
      <c r="L103" s="98"/>
      <c r="M103" s="21">
        <v>0.25</v>
      </c>
      <c r="N103" s="22">
        <v>10</v>
      </c>
      <c r="O103" s="98">
        <v>25</v>
      </c>
      <c r="P103" s="21"/>
      <c r="Q103" s="22"/>
      <c r="R103" s="98"/>
      <c r="S103" s="21"/>
      <c r="T103" s="22"/>
      <c r="U103" s="98"/>
      <c r="V103" s="21"/>
      <c r="W103" s="22"/>
    </row>
    <row r="104" spans="1:23" ht="25.5" x14ac:dyDescent="0.2">
      <c r="A104" s="24" t="s">
        <v>325</v>
      </c>
      <c r="B104" s="19" t="s">
        <v>30</v>
      </c>
      <c r="C104" s="88" t="s">
        <v>276</v>
      </c>
      <c r="D104" s="22">
        <f>SUM(H104,K104,N104,Q104,T104,W104)</f>
        <v>10</v>
      </c>
      <c r="E104" s="21">
        <f t="shared" ref="E104:E105" si="17">SUM(G104,J104,M104,P104,S104,V104)</f>
        <v>1</v>
      </c>
      <c r="F104" s="98" t="s">
        <v>41</v>
      </c>
      <c r="G104" s="56">
        <v>0.5</v>
      </c>
      <c r="H104" s="22">
        <v>5</v>
      </c>
      <c r="I104" s="98">
        <v>300</v>
      </c>
      <c r="J104" s="21"/>
      <c r="K104" s="22"/>
      <c r="L104" s="98"/>
      <c r="M104" s="21">
        <v>0.5</v>
      </c>
      <c r="N104" s="22">
        <v>5</v>
      </c>
      <c r="O104" s="98">
        <v>25</v>
      </c>
      <c r="P104" s="21"/>
      <c r="Q104" s="22"/>
      <c r="R104" s="98"/>
      <c r="S104" s="21"/>
      <c r="T104" s="22"/>
      <c r="U104" s="98"/>
      <c r="V104" s="21"/>
      <c r="W104" s="22"/>
    </row>
    <row r="105" spans="1:23" ht="25.5" x14ac:dyDescent="0.2">
      <c r="A105" s="24" t="s">
        <v>326</v>
      </c>
      <c r="B105" s="19" t="s">
        <v>125</v>
      </c>
      <c r="C105" s="88" t="s">
        <v>257</v>
      </c>
      <c r="D105" s="22">
        <v>10</v>
      </c>
      <c r="E105" s="21">
        <f t="shared" si="17"/>
        <v>1</v>
      </c>
      <c r="F105" s="98" t="s">
        <v>41</v>
      </c>
      <c r="G105" s="56"/>
      <c r="H105" s="22"/>
      <c r="I105" s="98"/>
      <c r="J105" s="21">
        <v>1</v>
      </c>
      <c r="K105" s="22">
        <v>10</v>
      </c>
      <c r="L105" s="98">
        <v>15</v>
      </c>
      <c r="M105" s="21"/>
      <c r="N105" s="22"/>
      <c r="O105" s="98"/>
      <c r="P105" s="21"/>
      <c r="Q105" s="22"/>
      <c r="R105" s="98"/>
      <c r="S105" s="21"/>
      <c r="T105" s="22"/>
      <c r="U105" s="98"/>
      <c r="V105" s="21"/>
      <c r="W105" s="22"/>
    </row>
    <row r="106" spans="1:23" x14ac:dyDescent="0.2">
      <c r="A106" s="117" t="s">
        <v>130</v>
      </c>
      <c r="B106" s="118"/>
      <c r="C106" s="119"/>
      <c r="D106" s="46">
        <f>SUM(D97,D99,D103,D104,D105)</f>
        <v>105</v>
      </c>
      <c r="E106" s="46">
        <f t="shared" ref="E106:V106" si="18">SUM(E97,E99,E103,E104,E105)</f>
        <v>5</v>
      </c>
      <c r="F106" s="46"/>
      <c r="G106" s="46">
        <f t="shared" si="18"/>
        <v>1.25</v>
      </c>
      <c r="H106" s="46">
        <f>SUM(H97,H99,H100,H101,H102,H103,H104,H105)</f>
        <v>20</v>
      </c>
      <c r="I106" s="46"/>
      <c r="J106" s="46">
        <f t="shared" si="18"/>
        <v>3</v>
      </c>
      <c r="K106" s="46">
        <f>SUM(K97,K99,K100,K101,K102,K103,K104,K105)</f>
        <v>70</v>
      </c>
      <c r="L106" s="46"/>
      <c r="M106" s="46">
        <f t="shared" si="18"/>
        <v>0.75</v>
      </c>
      <c r="N106" s="46">
        <f t="shared" si="18"/>
        <v>15</v>
      </c>
      <c r="O106" s="46"/>
      <c r="P106" s="46">
        <f t="shared" si="18"/>
        <v>0</v>
      </c>
      <c r="Q106" s="46">
        <f t="shared" si="18"/>
        <v>0</v>
      </c>
      <c r="R106" s="46"/>
      <c r="S106" s="46">
        <f t="shared" si="18"/>
        <v>0</v>
      </c>
      <c r="T106" s="46">
        <f t="shared" si="18"/>
        <v>0</v>
      </c>
      <c r="U106" s="46"/>
      <c r="V106" s="46">
        <f t="shared" si="18"/>
        <v>0</v>
      </c>
      <c r="W106" s="46">
        <f>SUM(W97:W105)</f>
        <v>0</v>
      </c>
    </row>
    <row r="107" spans="1:23" x14ac:dyDescent="0.2">
      <c r="A107" s="168" t="s">
        <v>131</v>
      </c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70"/>
    </row>
    <row r="108" spans="1:23" ht="15.75" x14ac:dyDescent="0.2">
      <c r="A108" s="24" t="s">
        <v>327</v>
      </c>
      <c r="B108" s="19" t="s">
        <v>50</v>
      </c>
      <c r="C108" s="88" t="s">
        <v>158</v>
      </c>
      <c r="D108" s="22">
        <f>SUM(H108,K108,N108,Q108,T108,W108)</f>
        <v>30</v>
      </c>
      <c r="E108" s="21">
        <f>SUM(G108,J108,M108,P108,S108,V108)</f>
        <v>2</v>
      </c>
      <c r="F108" s="98" t="s">
        <v>41</v>
      </c>
      <c r="G108" s="56">
        <v>0.5</v>
      </c>
      <c r="H108" s="22">
        <v>10</v>
      </c>
      <c r="I108" s="98">
        <v>300</v>
      </c>
      <c r="J108" s="21"/>
      <c r="K108" s="22"/>
      <c r="L108" s="98"/>
      <c r="M108" s="21"/>
      <c r="N108" s="22"/>
      <c r="O108" s="98"/>
      <c r="P108" s="21">
        <v>1.5</v>
      </c>
      <c r="Q108" s="22">
        <v>20</v>
      </c>
      <c r="R108" s="98">
        <v>10</v>
      </c>
      <c r="S108" s="21"/>
      <c r="T108" s="22"/>
      <c r="U108" s="98"/>
      <c r="V108" s="21"/>
      <c r="W108" s="22"/>
    </row>
    <row r="109" spans="1:23" ht="15.75" x14ac:dyDescent="0.2">
      <c r="A109" s="24" t="s">
        <v>328</v>
      </c>
      <c r="B109" s="19" t="s">
        <v>161</v>
      </c>
      <c r="C109" s="88" t="s">
        <v>158</v>
      </c>
      <c r="D109" s="22">
        <f t="shared" ref="D109:D110" si="19">SUM(H109,K109,N109,Q109,T109,W109)</f>
        <v>40</v>
      </c>
      <c r="E109" s="21">
        <f t="shared" ref="E109:E110" si="20">SUM(G109,J109,M109,P109,S109,V109)</f>
        <v>2</v>
      </c>
      <c r="F109" s="98" t="s">
        <v>41</v>
      </c>
      <c r="G109" s="56">
        <v>0.5</v>
      </c>
      <c r="H109" s="22">
        <v>10</v>
      </c>
      <c r="I109" s="98">
        <v>300</v>
      </c>
      <c r="J109" s="21"/>
      <c r="K109" s="22"/>
      <c r="L109" s="98"/>
      <c r="M109" s="21"/>
      <c r="N109" s="22"/>
      <c r="O109" s="98"/>
      <c r="P109" s="21">
        <v>1.5</v>
      </c>
      <c r="Q109" s="22">
        <v>30</v>
      </c>
      <c r="R109" s="98">
        <v>10</v>
      </c>
      <c r="S109" s="21"/>
      <c r="T109" s="22"/>
      <c r="U109" s="98"/>
      <c r="V109" s="21"/>
      <c r="W109" s="22"/>
    </row>
    <row r="110" spans="1:23" ht="15.75" x14ac:dyDescent="0.2">
      <c r="A110" s="24" t="s">
        <v>329</v>
      </c>
      <c r="B110" s="19" t="s">
        <v>67</v>
      </c>
      <c r="C110" s="88" t="s">
        <v>158</v>
      </c>
      <c r="D110" s="22">
        <f t="shared" si="19"/>
        <v>30</v>
      </c>
      <c r="E110" s="21">
        <f t="shared" si="20"/>
        <v>2</v>
      </c>
      <c r="F110" s="98" t="s">
        <v>41</v>
      </c>
      <c r="G110" s="56">
        <v>0.5</v>
      </c>
      <c r="H110" s="22">
        <v>10</v>
      </c>
      <c r="I110" s="98">
        <v>300</v>
      </c>
      <c r="J110" s="21"/>
      <c r="K110" s="22"/>
      <c r="L110" s="98"/>
      <c r="M110" s="21"/>
      <c r="N110" s="22"/>
      <c r="O110" s="98"/>
      <c r="P110" s="21">
        <v>1.5</v>
      </c>
      <c r="Q110" s="22">
        <v>20</v>
      </c>
      <c r="R110" s="98">
        <v>10</v>
      </c>
      <c r="S110" s="21"/>
      <c r="T110" s="22"/>
      <c r="U110" s="98"/>
      <c r="V110" s="21"/>
      <c r="W110" s="22"/>
    </row>
    <row r="111" spans="1:23" x14ac:dyDescent="0.2">
      <c r="A111" s="117" t="s">
        <v>132</v>
      </c>
      <c r="B111" s="118"/>
      <c r="C111" s="119"/>
      <c r="D111" s="46">
        <f>SUM(D108:D110)</f>
        <v>100</v>
      </c>
      <c r="E111" s="46">
        <f t="shared" ref="E111:W111" si="21">SUM(E108:E110)</f>
        <v>6</v>
      </c>
      <c r="F111" s="46"/>
      <c r="G111" s="46">
        <f t="shared" si="21"/>
        <v>1.5</v>
      </c>
      <c r="H111" s="46">
        <f t="shared" si="21"/>
        <v>30</v>
      </c>
      <c r="I111" s="46"/>
      <c r="J111" s="46">
        <f t="shared" si="21"/>
        <v>0</v>
      </c>
      <c r="K111" s="46">
        <f t="shared" si="21"/>
        <v>0</v>
      </c>
      <c r="L111" s="46"/>
      <c r="M111" s="46">
        <f t="shared" si="21"/>
        <v>0</v>
      </c>
      <c r="N111" s="46">
        <f t="shared" si="21"/>
        <v>0</v>
      </c>
      <c r="O111" s="46"/>
      <c r="P111" s="46">
        <f t="shared" si="21"/>
        <v>4.5</v>
      </c>
      <c r="Q111" s="46">
        <f t="shared" si="21"/>
        <v>70</v>
      </c>
      <c r="R111" s="46"/>
      <c r="S111" s="46">
        <f t="shared" si="21"/>
        <v>0</v>
      </c>
      <c r="T111" s="46">
        <f t="shared" si="21"/>
        <v>0</v>
      </c>
      <c r="U111" s="46"/>
      <c r="V111" s="46">
        <f t="shared" si="21"/>
        <v>0</v>
      </c>
      <c r="W111" s="46">
        <f t="shared" si="21"/>
        <v>0</v>
      </c>
    </row>
    <row r="112" spans="1:23" x14ac:dyDescent="0.2">
      <c r="A112" s="168" t="s">
        <v>133</v>
      </c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70"/>
    </row>
    <row r="113" spans="1:23" x14ac:dyDescent="0.2">
      <c r="A113" s="98"/>
      <c r="B113" s="6"/>
      <c r="C113" s="95"/>
      <c r="D113" s="22"/>
      <c r="E113" s="21"/>
      <c r="F113" s="75"/>
      <c r="G113" s="21"/>
      <c r="H113" s="22"/>
      <c r="I113" s="98"/>
      <c r="J113" s="21"/>
      <c r="K113" s="22"/>
      <c r="L113" s="98"/>
      <c r="M113" s="21"/>
      <c r="N113" s="22"/>
      <c r="O113" s="98"/>
      <c r="P113" s="21"/>
      <c r="Q113" s="22"/>
      <c r="R113" s="98"/>
      <c r="S113" s="21"/>
      <c r="T113" s="22"/>
      <c r="U113" s="98"/>
      <c r="V113" s="21"/>
      <c r="W113" s="22"/>
    </row>
    <row r="114" spans="1:23" x14ac:dyDescent="0.2">
      <c r="A114" s="117" t="s">
        <v>134</v>
      </c>
      <c r="B114" s="118"/>
      <c r="C114" s="119"/>
      <c r="D114" s="46">
        <f>SUM(E113)</f>
        <v>0</v>
      </c>
      <c r="E114" s="46">
        <f t="shared" ref="E114:W114" si="22">SUM(F113)</f>
        <v>0</v>
      </c>
      <c r="F114" s="46"/>
      <c r="G114" s="46">
        <f t="shared" si="22"/>
        <v>0</v>
      </c>
      <c r="H114" s="46">
        <f t="shared" si="22"/>
        <v>0</v>
      </c>
      <c r="I114" s="46"/>
      <c r="J114" s="46">
        <f t="shared" si="22"/>
        <v>0</v>
      </c>
      <c r="K114" s="46">
        <f t="shared" si="22"/>
        <v>0</v>
      </c>
      <c r="L114" s="46"/>
      <c r="M114" s="46">
        <f t="shared" si="22"/>
        <v>0</v>
      </c>
      <c r="N114" s="46">
        <f t="shared" si="22"/>
        <v>0</v>
      </c>
      <c r="O114" s="46"/>
      <c r="P114" s="46">
        <f t="shared" si="22"/>
        <v>0</v>
      </c>
      <c r="Q114" s="46">
        <f t="shared" si="22"/>
        <v>0</v>
      </c>
      <c r="R114" s="46"/>
      <c r="S114" s="46">
        <f t="shared" si="22"/>
        <v>0</v>
      </c>
      <c r="T114" s="46">
        <f t="shared" si="22"/>
        <v>0</v>
      </c>
      <c r="U114" s="46"/>
      <c r="V114" s="46">
        <f t="shared" si="22"/>
        <v>0</v>
      </c>
      <c r="W114" s="46">
        <f t="shared" si="22"/>
        <v>0</v>
      </c>
    </row>
    <row r="115" spans="1:23" x14ac:dyDescent="0.2">
      <c r="A115" s="168" t="s">
        <v>203</v>
      </c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70"/>
    </row>
    <row r="116" spans="1:23" ht="25.5" x14ac:dyDescent="0.2">
      <c r="A116" s="24" t="s">
        <v>330</v>
      </c>
      <c r="B116" s="19" t="s">
        <v>99</v>
      </c>
      <c r="C116" s="88" t="s">
        <v>246</v>
      </c>
      <c r="D116" s="22">
        <f>SUM(H116,K116,N116,Q116,T116,W116)</f>
        <v>50</v>
      </c>
      <c r="E116" s="21">
        <f>SUM(G116,J116,M116,P116,S116,V116)</f>
        <v>3</v>
      </c>
      <c r="F116" s="75" t="s">
        <v>41</v>
      </c>
      <c r="G116" s="56">
        <v>1</v>
      </c>
      <c r="H116" s="22">
        <v>15</v>
      </c>
      <c r="I116" s="98">
        <v>300</v>
      </c>
      <c r="J116" s="21"/>
      <c r="K116" s="22"/>
      <c r="L116" s="98"/>
      <c r="M116" s="21">
        <v>2</v>
      </c>
      <c r="N116" s="22">
        <v>35</v>
      </c>
      <c r="O116" s="98">
        <v>25</v>
      </c>
      <c r="P116" s="21"/>
      <c r="Q116" s="22"/>
      <c r="R116" s="98"/>
      <c r="S116" s="21"/>
      <c r="T116" s="22"/>
      <c r="U116" s="98"/>
      <c r="V116" s="21"/>
      <c r="W116" s="22"/>
    </row>
    <row r="117" spans="1:23" x14ac:dyDescent="0.2">
      <c r="A117" s="117" t="s">
        <v>136</v>
      </c>
      <c r="B117" s="118"/>
      <c r="C117" s="119"/>
      <c r="D117" s="46">
        <f>SUM(D116)</f>
        <v>50</v>
      </c>
      <c r="E117" s="46">
        <f t="shared" ref="E117:W117" si="23">SUM(E116)</f>
        <v>3</v>
      </c>
      <c r="F117" s="46"/>
      <c r="G117" s="46">
        <f t="shared" si="23"/>
        <v>1</v>
      </c>
      <c r="H117" s="46">
        <f t="shared" si="23"/>
        <v>15</v>
      </c>
      <c r="I117" s="46"/>
      <c r="J117" s="46">
        <f t="shared" si="23"/>
        <v>0</v>
      </c>
      <c r="K117" s="46">
        <f t="shared" si="23"/>
        <v>0</v>
      </c>
      <c r="L117" s="46"/>
      <c r="M117" s="46">
        <f t="shared" si="23"/>
        <v>2</v>
      </c>
      <c r="N117" s="46">
        <f t="shared" si="23"/>
        <v>35</v>
      </c>
      <c r="O117" s="46"/>
      <c r="P117" s="46">
        <f t="shared" si="23"/>
        <v>0</v>
      </c>
      <c r="Q117" s="46">
        <f t="shared" si="23"/>
        <v>0</v>
      </c>
      <c r="R117" s="46"/>
      <c r="S117" s="46">
        <f t="shared" si="23"/>
        <v>0</v>
      </c>
      <c r="T117" s="46">
        <f t="shared" si="23"/>
        <v>0</v>
      </c>
      <c r="U117" s="46"/>
      <c r="V117" s="46">
        <f t="shared" si="23"/>
        <v>0</v>
      </c>
      <c r="W117" s="46">
        <f t="shared" si="23"/>
        <v>0</v>
      </c>
    </row>
    <row r="118" spans="1:23" x14ac:dyDescent="0.2">
      <c r="A118" s="168" t="s">
        <v>135</v>
      </c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70"/>
    </row>
    <row r="119" spans="1:23" x14ac:dyDescent="0.2">
      <c r="A119" s="98"/>
      <c r="B119" s="3"/>
      <c r="C119" s="48"/>
      <c r="D119" s="22"/>
      <c r="E119" s="21"/>
      <c r="F119" s="75"/>
      <c r="G119" s="21"/>
      <c r="H119" s="22"/>
      <c r="I119" s="98"/>
      <c r="J119" s="21"/>
      <c r="K119" s="22"/>
      <c r="L119" s="98"/>
      <c r="M119" s="21"/>
      <c r="N119" s="22"/>
      <c r="O119" s="98"/>
      <c r="P119" s="21"/>
      <c r="Q119" s="22"/>
      <c r="R119" s="98"/>
      <c r="S119" s="21"/>
      <c r="T119" s="22"/>
      <c r="U119" s="98"/>
      <c r="V119" s="21"/>
      <c r="W119" s="22"/>
    </row>
    <row r="120" spans="1:23" x14ac:dyDescent="0.2">
      <c r="A120" s="117" t="s">
        <v>137</v>
      </c>
      <c r="B120" s="118"/>
      <c r="C120" s="119"/>
      <c r="D120" s="46">
        <f>SUM(D119)</f>
        <v>0</v>
      </c>
      <c r="E120" s="46">
        <f t="shared" ref="E120:W120" si="24">SUM(E119)</f>
        <v>0</v>
      </c>
      <c r="F120" s="46"/>
      <c r="G120" s="46">
        <f t="shared" si="24"/>
        <v>0</v>
      </c>
      <c r="H120" s="46">
        <f t="shared" si="24"/>
        <v>0</v>
      </c>
      <c r="I120" s="46"/>
      <c r="J120" s="46">
        <f t="shared" si="24"/>
        <v>0</v>
      </c>
      <c r="K120" s="46">
        <f t="shared" si="24"/>
        <v>0</v>
      </c>
      <c r="L120" s="46"/>
      <c r="M120" s="46">
        <f t="shared" si="24"/>
        <v>0</v>
      </c>
      <c r="N120" s="46">
        <f t="shared" si="24"/>
        <v>0</v>
      </c>
      <c r="O120" s="46"/>
      <c r="P120" s="46">
        <f t="shared" si="24"/>
        <v>0</v>
      </c>
      <c r="Q120" s="46">
        <f t="shared" si="24"/>
        <v>0</v>
      </c>
      <c r="R120" s="46"/>
      <c r="S120" s="46">
        <f t="shared" si="24"/>
        <v>0</v>
      </c>
      <c r="T120" s="46">
        <f t="shared" si="24"/>
        <v>0</v>
      </c>
      <c r="U120" s="46"/>
      <c r="V120" s="46">
        <f t="shared" si="24"/>
        <v>0</v>
      </c>
      <c r="W120" s="46">
        <f t="shared" si="24"/>
        <v>0</v>
      </c>
    </row>
    <row r="121" spans="1:23" x14ac:dyDescent="0.2">
      <c r="A121" s="224" t="s">
        <v>138</v>
      </c>
      <c r="B121" s="225"/>
      <c r="C121" s="225"/>
      <c r="D121" s="225"/>
      <c r="E121" s="225"/>
      <c r="F121" s="225"/>
      <c r="G121" s="225"/>
      <c r="H121" s="225"/>
      <c r="I121" s="225"/>
      <c r="J121" s="225"/>
      <c r="K121" s="225"/>
      <c r="L121" s="225"/>
      <c r="M121" s="225"/>
      <c r="N121" s="225"/>
      <c r="O121" s="225"/>
      <c r="P121" s="225"/>
      <c r="Q121" s="225"/>
      <c r="R121" s="225"/>
      <c r="S121" s="225"/>
      <c r="T121" s="225"/>
      <c r="U121" s="225"/>
      <c r="V121" s="225"/>
      <c r="W121" s="226"/>
    </row>
    <row r="122" spans="1:23" x14ac:dyDescent="0.2">
      <c r="A122" s="168" t="s">
        <v>139</v>
      </c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70"/>
    </row>
    <row r="123" spans="1:23" ht="31.5" x14ac:dyDescent="0.2">
      <c r="A123" s="24" t="s">
        <v>331</v>
      </c>
      <c r="B123" s="19" t="s">
        <v>416</v>
      </c>
      <c r="C123" s="88" t="s">
        <v>36</v>
      </c>
      <c r="D123" s="22">
        <f>SUM(H123,K123,N123,Q123,T123,W123)</f>
        <v>28</v>
      </c>
      <c r="E123" s="21">
        <f>SUM(G123,J123,M123,P123,S123,V123)</f>
        <v>1</v>
      </c>
      <c r="F123" s="75" t="s">
        <v>41</v>
      </c>
      <c r="G123" s="56">
        <v>0.5</v>
      </c>
      <c r="H123" s="22">
        <v>8</v>
      </c>
      <c r="I123" s="98">
        <v>300</v>
      </c>
      <c r="J123" s="21"/>
      <c r="K123" s="22"/>
      <c r="L123" s="98"/>
      <c r="M123" s="21">
        <v>0.5</v>
      </c>
      <c r="N123" s="22">
        <v>20</v>
      </c>
      <c r="O123" s="98">
        <v>25</v>
      </c>
      <c r="P123" s="21"/>
      <c r="Q123" s="22"/>
      <c r="R123" s="98"/>
      <c r="S123" s="21"/>
      <c r="T123" s="22"/>
      <c r="U123" s="98"/>
      <c r="V123" s="21"/>
      <c r="W123" s="22"/>
    </row>
    <row r="124" spans="1:23" ht="31.5" x14ac:dyDescent="0.2">
      <c r="A124" s="24" t="s">
        <v>332</v>
      </c>
      <c r="B124" s="19" t="s">
        <v>162</v>
      </c>
      <c r="C124" s="88" t="s">
        <v>158</v>
      </c>
      <c r="D124" s="22">
        <f>SUM(H124,K124,N124,Q124,T124,W124)</f>
        <v>24</v>
      </c>
      <c r="E124" s="21">
        <f>SUM(G124,J124,M124,P124,S124,V124)</f>
        <v>2</v>
      </c>
      <c r="F124" s="75" t="s">
        <v>41</v>
      </c>
      <c r="G124" s="58">
        <v>0.5</v>
      </c>
      <c r="H124" s="73">
        <v>4</v>
      </c>
      <c r="I124" s="98">
        <v>300</v>
      </c>
      <c r="J124" s="74"/>
      <c r="K124" s="73"/>
      <c r="L124" s="75"/>
      <c r="M124" s="74"/>
      <c r="N124" s="73"/>
      <c r="O124" s="75"/>
      <c r="P124" s="74">
        <v>1.5</v>
      </c>
      <c r="Q124" s="73">
        <v>20</v>
      </c>
      <c r="R124" s="75">
        <v>10</v>
      </c>
      <c r="S124" s="21"/>
      <c r="T124" s="22"/>
      <c r="U124" s="98"/>
      <c r="V124" s="21"/>
      <c r="W124" s="22"/>
    </row>
    <row r="125" spans="1:23" x14ac:dyDescent="0.2">
      <c r="A125" s="187" t="s">
        <v>140</v>
      </c>
      <c r="B125" s="188"/>
      <c r="C125" s="189"/>
      <c r="D125" s="49">
        <f>SUM(D123,D124)</f>
        <v>52</v>
      </c>
      <c r="E125" s="49">
        <f t="shared" ref="E125:W125" si="25">SUM(E123,E124)</f>
        <v>3</v>
      </c>
      <c r="F125" s="49"/>
      <c r="G125" s="49">
        <f t="shared" si="25"/>
        <v>1</v>
      </c>
      <c r="H125" s="49">
        <f t="shared" si="25"/>
        <v>12</v>
      </c>
      <c r="I125" s="49"/>
      <c r="J125" s="49">
        <f>SUM(J123,J124)</f>
        <v>0</v>
      </c>
      <c r="K125" s="49">
        <f>SUM(K123,K124)</f>
        <v>0</v>
      </c>
      <c r="L125" s="49"/>
      <c r="M125" s="49">
        <f t="shared" si="25"/>
        <v>0.5</v>
      </c>
      <c r="N125" s="49">
        <f t="shared" si="25"/>
        <v>20</v>
      </c>
      <c r="O125" s="49"/>
      <c r="P125" s="49">
        <f>SUM(P123,P124)</f>
        <v>1.5</v>
      </c>
      <c r="Q125" s="49">
        <f>SUM(Q123,Q124)</f>
        <v>20</v>
      </c>
      <c r="R125" s="49"/>
      <c r="S125" s="49">
        <f t="shared" si="25"/>
        <v>0</v>
      </c>
      <c r="T125" s="49">
        <f t="shared" si="25"/>
        <v>0</v>
      </c>
      <c r="U125" s="49"/>
      <c r="V125" s="49">
        <f t="shared" si="25"/>
        <v>0</v>
      </c>
      <c r="W125" s="49">
        <f t="shared" si="25"/>
        <v>0</v>
      </c>
    </row>
    <row r="126" spans="1:23" x14ac:dyDescent="0.2">
      <c r="A126" s="227" t="s">
        <v>141</v>
      </c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9"/>
    </row>
    <row r="127" spans="1:23" x14ac:dyDescent="0.2">
      <c r="A127" s="135" t="s">
        <v>333</v>
      </c>
      <c r="B127" s="241" t="s">
        <v>268</v>
      </c>
      <c r="C127" s="98" t="s">
        <v>278</v>
      </c>
      <c r="D127" s="22">
        <v>15</v>
      </c>
      <c r="E127" s="56">
        <v>0.5</v>
      </c>
      <c r="F127" s="98" t="s">
        <v>42</v>
      </c>
      <c r="G127" s="21"/>
      <c r="H127" s="22"/>
      <c r="I127" s="98"/>
      <c r="J127" s="21"/>
      <c r="K127" s="22"/>
      <c r="L127" s="98"/>
      <c r="M127" s="21">
        <v>0.5</v>
      </c>
      <c r="N127" s="22">
        <v>15</v>
      </c>
      <c r="O127" s="98">
        <v>30</v>
      </c>
      <c r="P127" s="21"/>
      <c r="Q127" s="22"/>
      <c r="R127" s="98"/>
      <c r="S127" s="21"/>
      <c r="T127" s="22"/>
      <c r="U127" s="98"/>
      <c r="V127" s="21"/>
      <c r="W127" s="22"/>
    </row>
    <row r="128" spans="1:23" x14ac:dyDescent="0.2">
      <c r="A128" s="179"/>
      <c r="B128" s="242"/>
      <c r="C128" s="88" t="s">
        <v>36</v>
      </c>
      <c r="D128" s="22">
        <v>15</v>
      </c>
      <c r="E128" s="56">
        <v>0.5</v>
      </c>
      <c r="F128" s="98" t="s">
        <v>42</v>
      </c>
      <c r="G128" s="21"/>
      <c r="H128" s="22"/>
      <c r="I128" s="98"/>
      <c r="J128" s="21"/>
      <c r="K128" s="22"/>
      <c r="L128" s="98"/>
      <c r="M128" s="21">
        <v>0.5</v>
      </c>
      <c r="N128" s="22">
        <v>15</v>
      </c>
      <c r="O128" s="98">
        <v>30</v>
      </c>
      <c r="P128" s="21"/>
      <c r="Q128" s="22"/>
      <c r="R128" s="98"/>
      <c r="S128" s="21"/>
      <c r="T128" s="22"/>
      <c r="U128" s="98"/>
      <c r="V128" s="21"/>
      <c r="W128" s="22"/>
    </row>
    <row r="129" spans="1:23" x14ac:dyDescent="0.2">
      <c r="A129" s="243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5"/>
    </row>
    <row r="130" spans="1:23" ht="15.75" x14ac:dyDescent="0.2">
      <c r="A130" s="24" t="s">
        <v>334</v>
      </c>
      <c r="B130" s="5" t="s">
        <v>261</v>
      </c>
      <c r="C130" s="88" t="s">
        <v>36</v>
      </c>
      <c r="D130" s="22">
        <v>30</v>
      </c>
      <c r="E130" s="56">
        <v>1</v>
      </c>
      <c r="F130" s="98" t="s">
        <v>42</v>
      </c>
      <c r="G130" s="21"/>
      <c r="H130" s="22"/>
      <c r="I130" s="98"/>
      <c r="J130" s="21"/>
      <c r="K130" s="22"/>
      <c r="L130" s="98"/>
      <c r="M130" s="21">
        <v>1</v>
      </c>
      <c r="N130" s="22">
        <v>30</v>
      </c>
      <c r="O130" s="98">
        <v>30</v>
      </c>
      <c r="P130" s="21"/>
      <c r="Q130" s="22"/>
      <c r="R130" s="98"/>
      <c r="S130" s="21"/>
      <c r="T130" s="22"/>
      <c r="U130" s="98"/>
      <c r="V130" s="21"/>
      <c r="W130" s="22"/>
    </row>
    <row r="131" spans="1:23" x14ac:dyDescent="0.2">
      <c r="A131" s="132" t="s">
        <v>142</v>
      </c>
      <c r="B131" s="133"/>
      <c r="C131" s="134"/>
      <c r="D131" s="49">
        <v>30</v>
      </c>
      <c r="E131" s="49">
        <v>1</v>
      </c>
      <c r="F131" s="49"/>
      <c r="G131" s="49">
        <f>SUM(G127)</f>
        <v>0</v>
      </c>
      <c r="H131" s="49">
        <f>SUM(H127)</f>
        <v>0</v>
      </c>
      <c r="I131" s="49"/>
      <c r="J131" s="49">
        <f>SUM(J127)</f>
        <v>0</v>
      </c>
      <c r="K131" s="49">
        <f>SUM(K127)</f>
        <v>0</v>
      </c>
      <c r="L131" s="49"/>
      <c r="M131" s="49">
        <v>1</v>
      </c>
      <c r="N131" s="49">
        <v>30</v>
      </c>
      <c r="O131" s="49"/>
      <c r="P131" s="49">
        <f>SUM(P127)</f>
        <v>0</v>
      </c>
      <c r="Q131" s="49">
        <f>SUM(Q127)</f>
        <v>0</v>
      </c>
      <c r="R131" s="49"/>
      <c r="S131" s="49">
        <f>SUM(S127)</f>
        <v>0</v>
      </c>
      <c r="T131" s="49">
        <f>SUM(T127)</f>
        <v>0</v>
      </c>
      <c r="U131" s="49"/>
      <c r="V131" s="49">
        <f>SUM(V127)</f>
        <v>0</v>
      </c>
      <c r="W131" s="49">
        <f>SUM(W127)</f>
        <v>0</v>
      </c>
    </row>
    <row r="132" spans="1:23" x14ac:dyDescent="0.2">
      <c r="A132" s="184" t="s">
        <v>25</v>
      </c>
      <c r="B132" s="185"/>
      <c r="C132" s="186"/>
      <c r="D132" s="50">
        <f>SUM(D95,D106,D111,D114,D117,D120,D125,D131)</f>
        <v>522</v>
      </c>
      <c r="E132" s="50">
        <f>SUM(E95,E106,E111,E114,E117,E120,E125,E131)</f>
        <v>30</v>
      </c>
      <c r="F132" s="50"/>
      <c r="G132" s="50">
        <f>SUM(G95,G106,G111,G114,G117,G120,G125,G131)</f>
        <v>8.75</v>
      </c>
      <c r="H132" s="50">
        <f>SUM(H95,H106,H111,H114,H117,H120,H125,H131)</f>
        <v>142</v>
      </c>
      <c r="I132" s="50"/>
      <c r="J132" s="50">
        <f>SUM(J95,J106,J111,J114,J117,J120,J125,J131)</f>
        <v>8</v>
      </c>
      <c r="K132" s="50">
        <f>SUM(K95,K106,K111,K114,K117,K120,K125,K131)</f>
        <v>145</v>
      </c>
      <c r="L132" s="50"/>
      <c r="M132" s="50">
        <f>SUM(M95,M106,M111,M114,M117,M120,M125,M131)</f>
        <v>7.25</v>
      </c>
      <c r="N132" s="50">
        <f>SUM(N95,N106,N111,N114,N117,N120,N125,N131)</f>
        <v>145</v>
      </c>
      <c r="O132" s="50"/>
      <c r="P132" s="50">
        <f>SUM(P95,P106,P111,P114,P117,P120,P125,P131)</f>
        <v>6</v>
      </c>
      <c r="Q132" s="50">
        <f>SUM(Q95,Q106,Q111,Q114,Q117,Q120,Q125,Q131)</f>
        <v>90</v>
      </c>
      <c r="R132" s="50"/>
      <c r="S132" s="50">
        <f>SUM(S95,S106,S111,S114,S117,S120,S125,S131)</f>
        <v>0</v>
      </c>
      <c r="T132" s="50">
        <f>SUM(T95,T106,T111,T114,T117,T120,T125,T131)</f>
        <v>0</v>
      </c>
      <c r="U132" s="50"/>
      <c r="V132" s="50">
        <f>SUM(V95,V106,V111,V114,V117,V120,V125,V131)</f>
        <v>0</v>
      </c>
      <c r="W132" s="50">
        <f>SUM(W95,W106,W111,W114,W117,W120,W125,W131)</f>
        <v>0</v>
      </c>
    </row>
    <row r="133" spans="1:23" x14ac:dyDescent="0.2">
      <c r="A133" s="51"/>
      <c r="B133" s="51"/>
      <c r="C133" s="51"/>
      <c r="D133" s="80"/>
      <c r="E133" s="80"/>
      <c r="F133" s="80"/>
      <c r="G133" s="80"/>
      <c r="H133" s="80"/>
      <c r="I133" s="80"/>
      <c r="J133" s="80"/>
    </row>
    <row r="134" spans="1:23" x14ac:dyDescent="0.2">
      <c r="A134" s="33"/>
      <c r="B134" s="33"/>
      <c r="C134" s="52" t="s">
        <v>16</v>
      </c>
      <c r="F134" s="80"/>
      <c r="G134" s="80"/>
      <c r="H134" s="33"/>
      <c r="I134" s="33"/>
      <c r="J134" s="33"/>
      <c r="K134" s="33"/>
      <c r="L134" s="33"/>
      <c r="M134" s="33"/>
      <c r="N134" s="33"/>
      <c r="O134" s="80"/>
      <c r="P134" s="80"/>
      <c r="Q134" s="80"/>
      <c r="R134" s="80"/>
      <c r="S134" s="80"/>
      <c r="T134" s="80"/>
      <c r="U134" s="80"/>
      <c r="V134" s="80"/>
      <c r="W134" s="80"/>
    </row>
    <row r="135" spans="1:23" x14ac:dyDescent="0.2">
      <c r="A135" s="33"/>
      <c r="B135" s="33"/>
      <c r="C135" s="4" t="s">
        <v>27</v>
      </c>
      <c r="D135" s="97">
        <v>3</v>
      </c>
      <c r="F135" s="80"/>
      <c r="G135" s="80"/>
      <c r="H135" s="77"/>
      <c r="I135" s="77"/>
      <c r="J135" s="77"/>
      <c r="K135" s="77"/>
      <c r="L135" s="77"/>
      <c r="M135" s="77"/>
      <c r="N135" s="77"/>
      <c r="O135" s="80"/>
      <c r="P135" s="80"/>
      <c r="Q135" s="80"/>
      <c r="R135" s="80"/>
      <c r="S135" s="80"/>
      <c r="T135" s="80"/>
      <c r="U135" s="80"/>
      <c r="V135" s="80"/>
      <c r="W135" s="80"/>
    </row>
    <row r="136" spans="1:23" x14ac:dyDescent="0.2">
      <c r="A136" s="33"/>
      <c r="B136" s="33"/>
      <c r="C136" s="53" t="s">
        <v>28</v>
      </c>
      <c r="D136" s="97">
        <f>SUM(H132,K132,N132)</f>
        <v>432</v>
      </c>
      <c r="F136" s="80"/>
      <c r="G136" s="80"/>
      <c r="H136" s="77"/>
      <c r="I136" s="77"/>
      <c r="J136" s="77"/>
      <c r="K136" s="77"/>
      <c r="L136" s="77"/>
      <c r="M136" s="77"/>
      <c r="N136" s="77"/>
      <c r="O136" s="80"/>
      <c r="P136" s="80"/>
      <c r="Q136" s="80"/>
      <c r="R136" s="80"/>
      <c r="S136" s="80"/>
      <c r="T136" s="80"/>
      <c r="U136" s="80"/>
      <c r="V136" s="80"/>
      <c r="W136" s="80"/>
    </row>
    <row r="137" spans="1:23" x14ac:dyDescent="0.2">
      <c r="A137" s="33"/>
      <c r="B137" s="33"/>
      <c r="C137" s="53" t="s">
        <v>4</v>
      </c>
      <c r="D137" s="97">
        <f>SUM(G132,J132,M132)</f>
        <v>24</v>
      </c>
      <c r="F137" s="80"/>
      <c r="G137" s="80"/>
      <c r="H137" s="77"/>
      <c r="I137" s="77"/>
      <c r="J137" s="77"/>
      <c r="K137" s="77"/>
      <c r="L137" s="77"/>
      <c r="M137" s="77"/>
      <c r="N137" s="77"/>
      <c r="O137" s="80"/>
      <c r="P137" s="80"/>
      <c r="Q137" s="80"/>
      <c r="R137" s="80"/>
      <c r="S137" s="80"/>
      <c r="T137" s="80"/>
      <c r="U137" s="80"/>
      <c r="V137" s="80"/>
      <c r="W137" s="80"/>
    </row>
    <row r="138" spans="1:23" x14ac:dyDescent="0.2">
      <c r="A138" s="33"/>
      <c r="B138" s="33"/>
      <c r="C138" s="54"/>
      <c r="D138" s="77"/>
      <c r="F138" s="80"/>
      <c r="G138" s="80"/>
      <c r="H138" s="77"/>
      <c r="I138" s="77"/>
      <c r="J138" s="77"/>
      <c r="K138" s="77"/>
      <c r="L138" s="77"/>
      <c r="M138" s="77"/>
      <c r="N138" s="77"/>
      <c r="O138" s="80"/>
      <c r="P138" s="80"/>
      <c r="Q138" s="80"/>
      <c r="R138" s="80"/>
      <c r="S138" s="80"/>
      <c r="T138" s="80"/>
      <c r="U138" s="80"/>
      <c r="V138" s="80"/>
      <c r="W138" s="80"/>
    </row>
    <row r="139" spans="1:23" x14ac:dyDescent="0.2">
      <c r="A139" s="33"/>
      <c r="B139" s="33"/>
      <c r="C139" s="33" t="s">
        <v>17</v>
      </c>
      <c r="D139" s="77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</row>
    <row r="140" spans="1:23" x14ac:dyDescent="0.2">
      <c r="A140" s="33"/>
      <c r="B140" s="33"/>
      <c r="C140" s="53" t="s">
        <v>27</v>
      </c>
      <c r="D140" s="97">
        <v>0</v>
      </c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</row>
    <row r="141" spans="1:23" x14ac:dyDescent="0.2">
      <c r="C141" s="4" t="s">
        <v>28</v>
      </c>
      <c r="D141" s="97">
        <f>SUM(Q132,T132,W132)</f>
        <v>90</v>
      </c>
      <c r="E141" s="80"/>
      <c r="F141" s="80"/>
      <c r="G141" s="80"/>
      <c r="H141" s="80"/>
      <c r="I141" s="80"/>
      <c r="J141" s="80"/>
      <c r="K141" s="80"/>
    </row>
    <row r="142" spans="1:23" x14ac:dyDescent="0.2">
      <c r="A142" s="33"/>
      <c r="B142" s="33"/>
      <c r="C142" s="53" t="s">
        <v>4</v>
      </c>
      <c r="D142" s="97">
        <f>SUM(P132,S132,V132)</f>
        <v>6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</row>
    <row r="143" spans="1:23" x14ac:dyDescent="0.2">
      <c r="A143" s="33"/>
      <c r="B143" s="33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8"/>
      <c r="P143" s="38"/>
      <c r="Q143" s="38"/>
      <c r="R143" s="38"/>
      <c r="S143" s="38"/>
      <c r="T143" s="38"/>
      <c r="U143" s="38"/>
      <c r="V143" s="38"/>
      <c r="W143" s="38"/>
    </row>
    <row r="144" spans="1:23" x14ac:dyDescent="0.2">
      <c r="C144" s="34"/>
    </row>
    <row r="145" spans="1:23" x14ac:dyDescent="0.2">
      <c r="A145" s="116" t="s">
        <v>13</v>
      </c>
      <c r="B145" s="116"/>
      <c r="C145" s="203" t="s">
        <v>281</v>
      </c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 t="s">
        <v>214</v>
      </c>
      <c r="P145" s="203"/>
      <c r="Q145" s="203"/>
      <c r="R145" s="203"/>
      <c r="S145" s="203"/>
      <c r="T145" s="203"/>
      <c r="U145" s="203"/>
      <c r="V145" s="203"/>
      <c r="W145" s="203"/>
    </row>
    <row r="146" spans="1:23" x14ac:dyDescent="0.2">
      <c r="A146" s="116" t="s">
        <v>12</v>
      </c>
      <c r="B146" s="116"/>
      <c r="C146" s="203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167" t="s">
        <v>215</v>
      </c>
      <c r="P146" s="167"/>
      <c r="Q146" s="167"/>
      <c r="R146" s="167"/>
      <c r="S146" s="167"/>
      <c r="T146" s="167"/>
      <c r="U146" s="167"/>
      <c r="V146" s="167"/>
      <c r="W146" s="167"/>
    </row>
    <row r="147" spans="1:23" x14ac:dyDescent="0.2">
      <c r="A147" s="116" t="s">
        <v>0</v>
      </c>
      <c r="B147" s="116"/>
      <c r="C147" s="203" t="s">
        <v>26</v>
      </c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72"/>
      <c r="P147" s="72"/>
      <c r="Q147" s="72"/>
      <c r="R147" s="72"/>
      <c r="S147" s="72"/>
      <c r="T147" s="72"/>
      <c r="U147" s="72"/>
      <c r="V147" s="72"/>
      <c r="W147" s="72"/>
    </row>
    <row r="148" spans="1:23" ht="17.45" customHeight="1" x14ac:dyDescent="0.2">
      <c r="A148" s="80"/>
      <c r="B148" s="80"/>
      <c r="C148" s="203" t="s">
        <v>204</v>
      </c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72"/>
      <c r="P148" s="72"/>
      <c r="Q148" s="72"/>
      <c r="R148" s="72"/>
      <c r="S148" s="72"/>
      <c r="T148" s="72"/>
      <c r="U148" s="72"/>
      <c r="V148" s="72"/>
      <c r="W148" s="72"/>
    </row>
    <row r="149" spans="1:23" x14ac:dyDescent="0.2">
      <c r="A149" s="80"/>
      <c r="B149" s="80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2"/>
      <c r="P149" s="72"/>
      <c r="Q149" s="72"/>
      <c r="R149" s="72"/>
      <c r="S149" s="72"/>
      <c r="T149" s="72"/>
      <c r="U149" s="72"/>
      <c r="V149" s="72"/>
      <c r="W149" s="72"/>
    </row>
    <row r="150" spans="1:23" ht="13.35" customHeight="1" x14ac:dyDescent="0.2">
      <c r="A150" s="199" t="s">
        <v>14</v>
      </c>
      <c r="B150" s="196" t="s">
        <v>2</v>
      </c>
      <c r="C150" s="196" t="s">
        <v>3</v>
      </c>
      <c r="D150" s="191" t="s">
        <v>21</v>
      </c>
      <c r="E150" s="192"/>
      <c r="F150" s="192"/>
      <c r="G150" s="193" t="s">
        <v>23</v>
      </c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</row>
    <row r="151" spans="1:23" ht="20.100000000000001" customHeight="1" x14ac:dyDescent="0.2">
      <c r="A151" s="200"/>
      <c r="B151" s="197"/>
      <c r="C151" s="197"/>
      <c r="D151" s="207" t="s">
        <v>18</v>
      </c>
      <c r="E151" s="208" t="s">
        <v>4</v>
      </c>
      <c r="F151" s="209" t="s">
        <v>5</v>
      </c>
      <c r="G151" s="162" t="s">
        <v>16</v>
      </c>
      <c r="H151" s="162"/>
      <c r="I151" s="162"/>
      <c r="J151" s="162"/>
      <c r="K151" s="162"/>
      <c r="L151" s="162"/>
      <c r="M151" s="162"/>
      <c r="N151" s="162"/>
      <c r="O151" s="162"/>
      <c r="P151" s="162" t="s">
        <v>17</v>
      </c>
      <c r="Q151" s="162"/>
      <c r="R151" s="162"/>
      <c r="S151" s="162"/>
      <c r="T151" s="162"/>
      <c r="U151" s="162"/>
      <c r="V151" s="162"/>
      <c r="W151" s="162"/>
    </row>
    <row r="152" spans="1:23" ht="26.1" customHeight="1" x14ac:dyDescent="0.2">
      <c r="A152" s="200"/>
      <c r="B152" s="197"/>
      <c r="C152" s="197"/>
      <c r="D152" s="207"/>
      <c r="E152" s="208"/>
      <c r="F152" s="209"/>
      <c r="G152" s="183" t="s">
        <v>114</v>
      </c>
      <c r="H152" s="183"/>
      <c r="I152" s="183"/>
      <c r="J152" s="163" t="s">
        <v>7</v>
      </c>
      <c r="K152" s="164"/>
      <c r="L152" s="165"/>
      <c r="M152" s="183" t="s">
        <v>8</v>
      </c>
      <c r="N152" s="183"/>
      <c r="O152" s="183"/>
      <c r="P152" s="163" t="s">
        <v>7</v>
      </c>
      <c r="Q152" s="164"/>
      <c r="R152" s="165"/>
      <c r="S152" s="163" t="s">
        <v>19</v>
      </c>
      <c r="T152" s="164"/>
      <c r="U152" s="165"/>
      <c r="V152" s="163" t="s">
        <v>11</v>
      </c>
      <c r="W152" s="165"/>
    </row>
    <row r="153" spans="1:23" ht="55.35" customHeight="1" x14ac:dyDescent="0.2">
      <c r="A153" s="201"/>
      <c r="B153" s="198"/>
      <c r="C153" s="198"/>
      <c r="D153" s="207"/>
      <c r="E153" s="208"/>
      <c r="F153" s="209"/>
      <c r="G153" s="55" t="s">
        <v>4</v>
      </c>
      <c r="H153" s="42" t="s">
        <v>9</v>
      </c>
      <c r="I153" s="81" t="s">
        <v>20</v>
      </c>
      <c r="J153" s="55" t="s">
        <v>4</v>
      </c>
      <c r="K153" s="42" t="s">
        <v>9</v>
      </c>
      <c r="L153" s="81" t="s">
        <v>20</v>
      </c>
      <c r="M153" s="55" t="s">
        <v>4</v>
      </c>
      <c r="N153" s="42" t="s">
        <v>9</v>
      </c>
      <c r="O153" s="81" t="s">
        <v>20</v>
      </c>
      <c r="P153" s="55" t="s">
        <v>4</v>
      </c>
      <c r="Q153" s="42" t="s">
        <v>9</v>
      </c>
      <c r="R153" s="81" t="s">
        <v>20</v>
      </c>
      <c r="S153" s="55" t="s">
        <v>4</v>
      </c>
      <c r="T153" s="42" t="s">
        <v>9</v>
      </c>
      <c r="U153" s="81" t="s">
        <v>20</v>
      </c>
      <c r="V153" s="79" t="s">
        <v>4</v>
      </c>
      <c r="W153" s="78" t="s">
        <v>9</v>
      </c>
    </row>
    <row r="154" spans="1:23" x14ac:dyDescent="0.2">
      <c r="A154" s="86" t="s">
        <v>127</v>
      </c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</row>
    <row r="155" spans="1:23" ht="15.75" x14ac:dyDescent="0.2">
      <c r="A155" s="24" t="s">
        <v>335</v>
      </c>
      <c r="B155" s="19" t="s">
        <v>163</v>
      </c>
      <c r="C155" s="88" t="s">
        <v>273</v>
      </c>
      <c r="D155" s="22">
        <f>SUM(H155,K155,N155,Q155,T155,W155)</f>
        <v>20</v>
      </c>
      <c r="E155" s="21">
        <f>SUM(G155,J155,M155,P155,S155,V155)</f>
        <v>1</v>
      </c>
      <c r="F155" s="98" t="s">
        <v>41</v>
      </c>
      <c r="G155" s="56">
        <v>0.5</v>
      </c>
      <c r="H155" s="22">
        <v>10</v>
      </c>
      <c r="I155" s="98">
        <v>300</v>
      </c>
      <c r="J155" s="21">
        <v>0.5</v>
      </c>
      <c r="K155" s="22">
        <v>10</v>
      </c>
      <c r="L155" s="98">
        <v>10</v>
      </c>
      <c r="M155" s="21"/>
      <c r="N155" s="22"/>
      <c r="O155" s="98"/>
      <c r="P155" s="21"/>
      <c r="Q155" s="22"/>
      <c r="R155" s="98"/>
      <c r="S155" s="21"/>
      <c r="T155" s="22"/>
      <c r="U155" s="98"/>
      <c r="V155" s="21"/>
      <c r="W155" s="22"/>
    </row>
    <row r="156" spans="1:23" x14ac:dyDescent="0.2">
      <c r="A156" s="117" t="s">
        <v>128</v>
      </c>
      <c r="B156" s="118"/>
      <c r="C156" s="119"/>
      <c r="D156" s="46">
        <f>SUM(D155)</f>
        <v>20</v>
      </c>
      <c r="E156" s="46">
        <f t="shared" ref="E156:W156" si="26">SUM(E155)</f>
        <v>1</v>
      </c>
      <c r="F156" s="46"/>
      <c r="G156" s="46">
        <f t="shared" si="26"/>
        <v>0.5</v>
      </c>
      <c r="H156" s="46">
        <f t="shared" si="26"/>
        <v>10</v>
      </c>
      <c r="I156" s="46"/>
      <c r="J156" s="46">
        <f t="shared" si="26"/>
        <v>0.5</v>
      </c>
      <c r="K156" s="46">
        <f t="shared" si="26"/>
        <v>10</v>
      </c>
      <c r="L156" s="46"/>
      <c r="M156" s="46">
        <f t="shared" si="26"/>
        <v>0</v>
      </c>
      <c r="N156" s="46">
        <f t="shared" si="26"/>
        <v>0</v>
      </c>
      <c r="O156" s="46"/>
      <c r="P156" s="46">
        <f t="shared" si="26"/>
        <v>0</v>
      </c>
      <c r="Q156" s="46">
        <f t="shared" si="26"/>
        <v>0</v>
      </c>
      <c r="R156" s="46"/>
      <c r="S156" s="46">
        <f t="shared" si="26"/>
        <v>0</v>
      </c>
      <c r="T156" s="46">
        <f t="shared" si="26"/>
        <v>0</v>
      </c>
      <c r="U156" s="46"/>
      <c r="V156" s="46">
        <f t="shared" si="26"/>
        <v>0</v>
      </c>
      <c r="W156" s="46">
        <f t="shared" si="26"/>
        <v>0</v>
      </c>
    </row>
    <row r="157" spans="1:23" ht="20.25" customHeight="1" x14ac:dyDescent="0.2">
      <c r="A157" s="89" t="s">
        <v>129</v>
      </c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1"/>
    </row>
    <row r="158" spans="1:23" ht="31.5" x14ac:dyDescent="0.2">
      <c r="A158" s="24" t="s">
        <v>336</v>
      </c>
      <c r="B158" s="19" t="s">
        <v>38</v>
      </c>
      <c r="C158" s="88" t="s">
        <v>39</v>
      </c>
      <c r="D158" s="22">
        <f>SUM(H158,K158,N158,Q158,S158,V158)</f>
        <v>20</v>
      </c>
      <c r="E158" s="21">
        <f>SUM(G158,J158,M158,P158,S158,V158)</f>
        <v>0</v>
      </c>
      <c r="F158" s="98" t="s">
        <v>42</v>
      </c>
      <c r="G158" s="56"/>
      <c r="H158" s="22"/>
      <c r="I158" s="98"/>
      <c r="J158" s="21">
        <v>0</v>
      </c>
      <c r="K158" s="22">
        <v>20</v>
      </c>
      <c r="L158" s="98">
        <v>20</v>
      </c>
      <c r="M158" s="21"/>
      <c r="N158" s="22"/>
      <c r="O158" s="98"/>
      <c r="P158" s="21"/>
      <c r="Q158" s="22"/>
      <c r="R158" s="98"/>
      <c r="S158" s="21"/>
      <c r="T158" s="22"/>
      <c r="U158" s="98"/>
      <c r="V158" s="21"/>
      <c r="W158" s="22"/>
    </row>
    <row r="159" spans="1:23" x14ac:dyDescent="0.2">
      <c r="A159" s="117" t="s">
        <v>130</v>
      </c>
      <c r="B159" s="118"/>
      <c r="C159" s="119"/>
      <c r="D159" s="46">
        <v>0</v>
      </c>
      <c r="E159" s="46">
        <f t="shared" ref="E159:W159" si="27">SUM(E158)</f>
        <v>0</v>
      </c>
      <c r="F159" s="46"/>
      <c r="G159" s="46">
        <f t="shared" si="27"/>
        <v>0</v>
      </c>
      <c r="H159" s="46">
        <f t="shared" si="27"/>
        <v>0</v>
      </c>
      <c r="I159" s="46"/>
      <c r="J159" s="46">
        <f t="shared" si="27"/>
        <v>0</v>
      </c>
      <c r="K159" s="46">
        <v>0</v>
      </c>
      <c r="L159" s="46"/>
      <c r="M159" s="46">
        <f t="shared" si="27"/>
        <v>0</v>
      </c>
      <c r="N159" s="46">
        <f t="shared" si="27"/>
        <v>0</v>
      </c>
      <c r="O159" s="46"/>
      <c r="P159" s="46">
        <f t="shared" si="27"/>
        <v>0</v>
      </c>
      <c r="Q159" s="46">
        <f t="shared" si="27"/>
        <v>0</v>
      </c>
      <c r="R159" s="46"/>
      <c r="S159" s="46">
        <f t="shared" si="27"/>
        <v>0</v>
      </c>
      <c r="T159" s="46">
        <f t="shared" si="27"/>
        <v>0</v>
      </c>
      <c r="U159" s="46"/>
      <c r="V159" s="46">
        <f t="shared" si="27"/>
        <v>0</v>
      </c>
      <c r="W159" s="46">
        <f t="shared" si="27"/>
        <v>0</v>
      </c>
    </row>
    <row r="160" spans="1:23" x14ac:dyDescent="0.2">
      <c r="A160" s="89" t="s">
        <v>131</v>
      </c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1"/>
    </row>
    <row r="161" spans="1:23" ht="15.75" x14ac:dyDescent="0.2">
      <c r="A161" s="24" t="s">
        <v>337</v>
      </c>
      <c r="B161" s="19" t="s">
        <v>60</v>
      </c>
      <c r="C161" s="88" t="s">
        <v>36</v>
      </c>
      <c r="D161" s="22">
        <f>SUM(H161,K161,N161,Q161,S161,V161)</f>
        <v>75</v>
      </c>
      <c r="E161" s="21">
        <f>SUM(G161,J161,M161,P161,S161,V161)</f>
        <v>4</v>
      </c>
      <c r="F161" s="98" t="s">
        <v>42</v>
      </c>
      <c r="G161" s="56">
        <v>1</v>
      </c>
      <c r="H161" s="22">
        <v>15</v>
      </c>
      <c r="I161" s="98">
        <v>300</v>
      </c>
      <c r="J161" s="21"/>
      <c r="K161" s="22"/>
      <c r="L161" s="98"/>
      <c r="M161" s="21"/>
      <c r="N161" s="22"/>
      <c r="O161" s="98"/>
      <c r="P161" s="21">
        <v>3</v>
      </c>
      <c r="Q161" s="22">
        <v>60</v>
      </c>
      <c r="R161" s="98">
        <v>10</v>
      </c>
      <c r="S161" s="21"/>
      <c r="T161" s="22"/>
      <c r="U161" s="98"/>
      <c r="V161" s="21"/>
      <c r="W161" s="22"/>
    </row>
    <row r="162" spans="1:23" ht="15.75" x14ac:dyDescent="0.2">
      <c r="A162" s="194" t="s">
        <v>338</v>
      </c>
      <c r="B162" s="205" t="s">
        <v>269</v>
      </c>
      <c r="C162" s="206"/>
      <c r="D162" s="143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5"/>
    </row>
    <row r="163" spans="1:23" ht="15.75" x14ac:dyDescent="0.2">
      <c r="A163" s="214"/>
      <c r="B163" s="45" t="s">
        <v>167</v>
      </c>
      <c r="C163" s="88" t="s">
        <v>216</v>
      </c>
      <c r="D163" s="171">
        <f>SUM(H163,H164,H165,K163,K164,K165,N163,N164,N165,Q163,Q164,Q165,T163,T164,T165,W163,W164,W165)</f>
        <v>80</v>
      </c>
      <c r="E163" s="174">
        <f>SUM(G163,G164,G165,J163,J164,J165,M163,M164,M165,P163,P164,P165,S163,S164,S165,V163,V164,V165)</f>
        <v>4</v>
      </c>
      <c r="F163" s="177" t="s">
        <v>42</v>
      </c>
      <c r="G163" s="56">
        <v>0.5</v>
      </c>
      <c r="H163" s="22">
        <v>15</v>
      </c>
      <c r="I163" s="98">
        <v>300</v>
      </c>
      <c r="J163" s="21"/>
      <c r="K163" s="22"/>
      <c r="L163" s="98"/>
      <c r="M163" s="21"/>
      <c r="N163" s="22"/>
      <c r="O163" s="98"/>
      <c r="P163" s="21">
        <v>2</v>
      </c>
      <c r="Q163" s="22">
        <v>40</v>
      </c>
      <c r="R163" s="98">
        <v>10</v>
      </c>
      <c r="S163" s="21"/>
      <c r="T163" s="22"/>
      <c r="U163" s="98"/>
      <c r="V163" s="21"/>
      <c r="W163" s="22"/>
    </row>
    <row r="164" spans="1:23" ht="23.25" customHeight="1" x14ac:dyDescent="0.2">
      <c r="A164" s="214"/>
      <c r="B164" s="45" t="s">
        <v>168</v>
      </c>
      <c r="C164" s="210" t="s">
        <v>36</v>
      </c>
      <c r="D164" s="172"/>
      <c r="E164" s="175"/>
      <c r="F164" s="178"/>
      <c r="G164" s="56">
        <v>0.5</v>
      </c>
      <c r="H164" s="22">
        <v>10</v>
      </c>
      <c r="I164" s="98">
        <v>300</v>
      </c>
      <c r="J164" s="21"/>
      <c r="K164" s="22"/>
      <c r="L164" s="98"/>
      <c r="M164" s="21"/>
      <c r="N164" s="22"/>
      <c r="O164" s="98"/>
      <c r="P164" s="21"/>
      <c r="Q164" s="22"/>
      <c r="R164" s="98"/>
      <c r="S164" s="21">
        <v>1</v>
      </c>
      <c r="T164" s="22">
        <v>15</v>
      </c>
      <c r="U164" s="98">
        <v>10</v>
      </c>
      <c r="V164" s="21"/>
      <c r="W164" s="22"/>
    </row>
    <row r="165" spans="1:23" ht="15.75" x14ac:dyDescent="0.2">
      <c r="A165" s="215"/>
      <c r="B165" s="45" t="s">
        <v>169</v>
      </c>
      <c r="C165" s="210"/>
      <c r="D165" s="173"/>
      <c r="E165" s="176"/>
      <c r="F165" s="179"/>
      <c r="G165" s="56"/>
      <c r="H165" s="22"/>
      <c r="I165" s="98"/>
      <c r="J165" s="21"/>
      <c r="K165" s="22"/>
      <c r="L165" s="98"/>
      <c r="M165" s="21"/>
      <c r="N165" s="22"/>
      <c r="O165" s="98"/>
      <c r="P165" s="21"/>
      <c r="Q165" s="22"/>
      <c r="R165" s="98"/>
      <c r="S165" s="21"/>
      <c r="T165" s="22"/>
      <c r="U165" s="98"/>
      <c r="V165" s="21"/>
      <c r="W165" s="22"/>
    </row>
    <row r="166" spans="1:23" ht="15.75" x14ac:dyDescent="0.2">
      <c r="A166" s="24" t="s">
        <v>339</v>
      </c>
      <c r="B166" s="19" t="s">
        <v>170</v>
      </c>
      <c r="C166" s="88" t="s">
        <v>36</v>
      </c>
      <c r="D166" s="22">
        <f>SUM(H166,K166,N166,Q166,S166,V166)</f>
        <v>30</v>
      </c>
      <c r="E166" s="21">
        <f>SUM(G166,J166,M166,P166,S166,V166)</f>
        <v>2</v>
      </c>
      <c r="F166" s="98" t="s">
        <v>42</v>
      </c>
      <c r="G166" s="56">
        <v>0.5</v>
      </c>
      <c r="H166" s="22">
        <v>10</v>
      </c>
      <c r="I166" s="98">
        <v>300</v>
      </c>
      <c r="J166" s="21"/>
      <c r="K166" s="22"/>
      <c r="L166" s="98"/>
      <c r="M166" s="21"/>
      <c r="N166" s="22"/>
      <c r="O166" s="98"/>
      <c r="P166" s="21">
        <v>1.5</v>
      </c>
      <c r="Q166" s="22">
        <v>20</v>
      </c>
      <c r="R166" s="98">
        <v>10</v>
      </c>
      <c r="S166" s="21"/>
      <c r="T166" s="22"/>
      <c r="U166" s="98"/>
      <c r="V166" s="21"/>
      <c r="W166" s="22"/>
    </row>
    <row r="167" spans="1:23" x14ac:dyDescent="0.2">
      <c r="A167" s="117" t="s">
        <v>132</v>
      </c>
      <c r="B167" s="118"/>
      <c r="C167" s="119"/>
      <c r="D167" s="46">
        <f>SUM(H167,Q167,T167)</f>
        <v>185</v>
      </c>
      <c r="E167" s="46">
        <f>SUM(E161,E163,E166)</f>
        <v>10</v>
      </c>
      <c r="F167" s="46"/>
      <c r="G167" s="46">
        <f>SUM(G161,G163,G164,G165,G166)</f>
        <v>2.5</v>
      </c>
      <c r="H167" s="46">
        <f t="shared" ref="H167:W167" si="28">SUM(H161,H163,H164,H165,H166)</f>
        <v>50</v>
      </c>
      <c r="I167" s="46"/>
      <c r="J167" s="46">
        <f t="shared" si="28"/>
        <v>0</v>
      </c>
      <c r="K167" s="46">
        <f t="shared" si="28"/>
        <v>0</v>
      </c>
      <c r="L167" s="46"/>
      <c r="M167" s="46">
        <f t="shared" si="28"/>
        <v>0</v>
      </c>
      <c r="N167" s="46">
        <f t="shared" si="28"/>
        <v>0</v>
      </c>
      <c r="O167" s="46"/>
      <c r="P167" s="46">
        <f t="shared" si="28"/>
        <v>6.5</v>
      </c>
      <c r="Q167" s="46">
        <f t="shared" si="28"/>
        <v>120</v>
      </c>
      <c r="R167" s="46"/>
      <c r="S167" s="46">
        <f t="shared" si="28"/>
        <v>1</v>
      </c>
      <c r="T167" s="46">
        <f t="shared" si="28"/>
        <v>15</v>
      </c>
      <c r="U167" s="46"/>
      <c r="V167" s="46">
        <f t="shared" si="28"/>
        <v>0</v>
      </c>
      <c r="W167" s="46">
        <f t="shared" si="28"/>
        <v>0</v>
      </c>
    </row>
    <row r="168" spans="1:23" x14ac:dyDescent="0.2">
      <c r="A168" s="89" t="s">
        <v>133</v>
      </c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1"/>
    </row>
    <row r="169" spans="1:23" ht="18.75" customHeight="1" x14ac:dyDescent="0.2">
      <c r="A169" s="220" t="s">
        <v>340</v>
      </c>
      <c r="B169" s="137" t="s">
        <v>171</v>
      </c>
      <c r="C169" s="88" t="s">
        <v>279</v>
      </c>
      <c r="D169" s="171">
        <f>SUM(H169,H170,K169,K170,N169,N170,Q169,Q170,T169,T170,W169,W170)</f>
        <v>50</v>
      </c>
      <c r="E169" s="174">
        <f>SUM(G169,G170,J169,J170,M169,M170,P169,P170,S169,S170,V169,V170)</f>
        <v>3</v>
      </c>
      <c r="F169" s="177" t="s">
        <v>41</v>
      </c>
      <c r="G169" s="58">
        <v>0.5</v>
      </c>
      <c r="H169" s="73">
        <v>10</v>
      </c>
      <c r="I169" s="98">
        <v>300</v>
      </c>
      <c r="J169" s="74"/>
      <c r="K169" s="73"/>
      <c r="L169" s="98"/>
      <c r="M169" s="74"/>
      <c r="N169" s="73"/>
      <c r="O169" s="75"/>
      <c r="P169" s="74"/>
      <c r="Q169" s="73"/>
      <c r="R169" s="75"/>
      <c r="S169" s="21">
        <v>1</v>
      </c>
      <c r="T169" s="22">
        <v>15</v>
      </c>
      <c r="U169" s="98">
        <v>5</v>
      </c>
      <c r="V169" s="21"/>
      <c r="W169" s="22"/>
    </row>
    <row r="170" spans="1:23" ht="25.5" x14ac:dyDescent="0.2">
      <c r="A170" s="221"/>
      <c r="B170" s="138"/>
      <c r="C170" s="88" t="s">
        <v>63</v>
      </c>
      <c r="D170" s="173"/>
      <c r="E170" s="176"/>
      <c r="F170" s="179"/>
      <c r="G170" s="56">
        <v>0.5</v>
      </c>
      <c r="H170" s="73">
        <v>10</v>
      </c>
      <c r="I170" s="98">
        <v>300</v>
      </c>
      <c r="J170" s="74"/>
      <c r="K170" s="73"/>
      <c r="L170" s="98"/>
      <c r="M170" s="74"/>
      <c r="N170" s="73"/>
      <c r="O170" s="75"/>
      <c r="P170" s="74"/>
      <c r="Q170" s="73"/>
      <c r="R170" s="75"/>
      <c r="S170" s="21">
        <v>1</v>
      </c>
      <c r="T170" s="22">
        <v>15</v>
      </c>
      <c r="U170" s="98">
        <v>5</v>
      </c>
      <c r="V170" s="21"/>
      <c r="W170" s="22"/>
    </row>
    <row r="171" spans="1:23" ht="33.75" customHeight="1" x14ac:dyDescent="0.2">
      <c r="A171" s="24" t="s">
        <v>341</v>
      </c>
      <c r="B171" s="19" t="s">
        <v>66</v>
      </c>
      <c r="C171" s="88" t="s">
        <v>126</v>
      </c>
      <c r="D171" s="22">
        <f>SUM(H171,K171,N171,Q171,T171,W171)</f>
        <v>30</v>
      </c>
      <c r="E171" s="21">
        <f>SUM(G171,J171,M171,P171,S171,V171)</f>
        <v>2</v>
      </c>
      <c r="F171" s="75" t="s">
        <v>41</v>
      </c>
      <c r="G171" s="56">
        <v>1</v>
      </c>
      <c r="H171" s="73">
        <v>20</v>
      </c>
      <c r="I171" s="98">
        <v>300</v>
      </c>
      <c r="J171" s="74"/>
      <c r="K171" s="73"/>
      <c r="L171" s="98"/>
      <c r="M171" s="74"/>
      <c r="N171" s="73"/>
      <c r="O171" s="75"/>
      <c r="P171" s="74"/>
      <c r="Q171" s="73"/>
      <c r="R171" s="75"/>
      <c r="S171" s="21">
        <v>1</v>
      </c>
      <c r="T171" s="22">
        <v>10</v>
      </c>
      <c r="U171" s="98">
        <v>5</v>
      </c>
      <c r="V171" s="21"/>
      <c r="W171" s="22"/>
    </row>
    <row r="172" spans="1:23" ht="31.5" x14ac:dyDescent="0.2">
      <c r="A172" s="24" t="s">
        <v>342</v>
      </c>
      <c r="B172" s="19" t="s">
        <v>64</v>
      </c>
      <c r="C172" s="88" t="s">
        <v>216</v>
      </c>
      <c r="D172" s="22">
        <f>SUM(H172,K172,N172,Q172,T172,W172)</f>
        <v>35</v>
      </c>
      <c r="E172" s="21">
        <f>SUM(G172,J172,M172,P172,S172,V172)</f>
        <v>2</v>
      </c>
      <c r="F172" s="75" t="s">
        <v>41</v>
      </c>
      <c r="G172" s="56">
        <v>1</v>
      </c>
      <c r="H172" s="73">
        <v>20</v>
      </c>
      <c r="I172" s="98">
        <v>300</v>
      </c>
      <c r="J172" s="74"/>
      <c r="K172" s="73"/>
      <c r="L172" s="98"/>
      <c r="M172" s="74"/>
      <c r="N172" s="73"/>
      <c r="O172" s="75"/>
      <c r="P172" s="74"/>
      <c r="Q172" s="73"/>
      <c r="R172" s="75"/>
      <c r="S172" s="21">
        <v>1</v>
      </c>
      <c r="T172" s="22">
        <v>15</v>
      </c>
      <c r="U172" s="98">
        <v>5</v>
      </c>
      <c r="V172" s="21"/>
      <c r="W172" s="22"/>
    </row>
    <row r="173" spans="1:23" ht="15.75" x14ac:dyDescent="0.2">
      <c r="A173" s="24" t="s">
        <v>343</v>
      </c>
      <c r="B173" s="19" t="s">
        <v>173</v>
      </c>
      <c r="C173" s="88" t="s">
        <v>247</v>
      </c>
      <c r="D173" s="22">
        <f>SUM(H173,K173,N173,Q173,T173,W173)</f>
        <v>30</v>
      </c>
      <c r="E173" s="21">
        <f>SUM(G173,J173,M173,P173,S173,V173)</f>
        <v>2</v>
      </c>
      <c r="F173" s="75" t="s">
        <v>41</v>
      </c>
      <c r="G173" s="56">
        <v>1</v>
      </c>
      <c r="H173" s="73">
        <v>20</v>
      </c>
      <c r="I173" s="98">
        <v>300</v>
      </c>
      <c r="J173" s="74"/>
      <c r="K173" s="73"/>
      <c r="L173" s="98"/>
      <c r="M173" s="74"/>
      <c r="N173" s="73"/>
      <c r="O173" s="75"/>
      <c r="P173" s="74"/>
      <c r="Q173" s="73"/>
      <c r="R173" s="75"/>
      <c r="S173" s="21">
        <v>1</v>
      </c>
      <c r="T173" s="22">
        <v>10</v>
      </c>
      <c r="U173" s="98">
        <v>5</v>
      </c>
      <c r="V173" s="21"/>
      <c r="W173" s="22"/>
    </row>
    <row r="174" spans="1:23" x14ac:dyDescent="0.2">
      <c r="A174" s="194" t="s">
        <v>344</v>
      </c>
      <c r="B174" s="137" t="s">
        <v>62</v>
      </c>
      <c r="C174" s="88" t="s">
        <v>174</v>
      </c>
      <c r="D174" s="171">
        <f>SUM(H174,H175,K174,K175,N174,N175,Q174,Q175,T174,T175,W174,W175)</f>
        <v>50</v>
      </c>
      <c r="E174" s="174">
        <f>SUM(G174,G175,J174,J175,M174,M175,P174,P175,S174,S175,V174,V175)</f>
        <v>2</v>
      </c>
      <c r="F174" s="177" t="s">
        <v>41</v>
      </c>
      <c r="G174" s="56">
        <v>0.5</v>
      </c>
      <c r="H174" s="73">
        <v>10</v>
      </c>
      <c r="I174" s="98">
        <v>300</v>
      </c>
      <c r="J174" s="74"/>
      <c r="K174" s="73"/>
      <c r="L174" s="98"/>
      <c r="M174" s="74"/>
      <c r="N174" s="73"/>
      <c r="O174" s="75"/>
      <c r="P174" s="74"/>
      <c r="Q174" s="73"/>
      <c r="R174" s="75"/>
      <c r="S174" s="21">
        <v>0.5</v>
      </c>
      <c r="T174" s="22">
        <v>15</v>
      </c>
      <c r="U174" s="98">
        <v>5</v>
      </c>
      <c r="V174" s="21"/>
      <c r="W174" s="22"/>
    </row>
    <row r="175" spans="1:23" ht="18" customHeight="1" x14ac:dyDescent="0.2">
      <c r="A175" s="215"/>
      <c r="B175" s="138"/>
      <c r="C175" s="88" t="s">
        <v>260</v>
      </c>
      <c r="D175" s="173"/>
      <c r="E175" s="176"/>
      <c r="F175" s="179"/>
      <c r="G175" s="56">
        <v>0.5</v>
      </c>
      <c r="H175" s="73">
        <v>10</v>
      </c>
      <c r="I175" s="98">
        <v>300</v>
      </c>
      <c r="J175" s="74"/>
      <c r="K175" s="73"/>
      <c r="L175" s="98"/>
      <c r="M175" s="74"/>
      <c r="N175" s="73"/>
      <c r="O175" s="75"/>
      <c r="P175" s="74"/>
      <c r="Q175" s="73"/>
      <c r="R175" s="75"/>
      <c r="S175" s="21">
        <v>0.5</v>
      </c>
      <c r="T175" s="22">
        <v>15</v>
      </c>
      <c r="U175" s="98">
        <v>5</v>
      </c>
      <c r="V175" s="21"/>
      <c r="W175" s="22"/>
    </row>
    <row r="176" spans="1:23" ht="25.5" x14ac:dyDescent="0.2">
      <c r="A176" s="24" t="s">
        <v>345</v>
      </c>
      <c r="B176" s="19" t="s">
        <v>65</v>
      </c>
      <c r="C176" s="88" t="s">
        <v>258</v>
      </c>
      <c r="D176" s="22">
        <f>SUM(H176,K176,N176,Q176,T176,W176)</f>
        <v>20</v>
      </c>
      <c r="E176" s="21">
        <f>SUM(G176,J176,M176,P176,S176,V176)</f>
        <v>1</v>
      </c>
      <c r="F176" s="75" t="s">
        <v>41</v>
      </c>
      <c r="G176" s="56">
        <v>0.5</v>
      </c>
      <c r="H176" s="73">
        <v>10</v>
      </c>
      <c r="I176" s="98">
        <v>300</v>
      </c>
      <c r="J176" s="74"/>
      <c r="K176" s="73"/>
      <c r="L176" s="98"/>
      <c r="M176" s="74"/>
      <c r="N176" s="73"/>
      <c r="O176" s="75"/>
      <c r="P176" s="74"/>
      <c r="Q176" s="73"/>
      <c r="R176" s="75"/>
      <c r="S176" s="21">
        <v>0.5</v>
      </c>
      <c r="T176" s="22">
        <v>10</v>
      </c>
      <c r="U176" s="98">
        <v>5</v>
      </c>
      <c r="V176" s="21"/>
      <c r="W176" s="22"/>
    </row>
    <row r="177" spans="1:23" ht="25.5" x14ac:dyDescent="0.2">
      <c r="A177" s="24" t="s">
        <v>410</v>
      </c>
      <c r="B177" s="19" t="s">
        <v>61</v>
      </c>
      <c r="C177" s="88" t="s">
        <v>259</v>
      </c>
      <c r="D177" s="22">
        <f>SUM(H177,K177,N177,Q177,T177,W177)</f>
        <v>35</v>
      </c>
      <c r="E177" s="21">
        <f>SUM(G177,J177,M177,P177,S177,V177)</f>
        <v>2</v>
      </c>
      <c r="F177" s="75" t="s">
        <v>41</v>
      </c>
      <c r="G177" s="56">
        <v>1</v>
      </c>
      <c r="H177" s="73">
        <v>20</v>
      </c>
      <c r="I177" s="98">
        <v>300</v>
      </c>
      <c r="J177" s="74"/>
      <c r="K177" s="73"/>
      <c r="L177" s="98"/>
      <c r="M177" s="74"/>
      <c r="N177" s="73"/>
      <c r="O177" s="75"/>
      <c r="P177" s="74"/>
      <c r="Q177" s="73"/>
      <c r="R177" s="75"/>
      <c r="S177" s="21">
        <v>1</v>
      </c>
      <c r="T177" s="22">
        <v>15</v>
      </c>
      <c r="U177" s="98">
        <v>5</v>
      </c>
      <c r="V177" s="21"/>
      <c r="W177" s="22"/>
    </row>
    <row r="178" spans="1:23" x14ac:dyDescent="0.2">
      <c r="A178" s="117" t="s">
        <v>134</v>
      </c>
      <c r="B178" s="118"/>
      <c r="C178" s="119"/>
      <c r="D178" s="46">
        <f>SUM(D169:D177)</f>
        <v>250</v>
      </c>
      <c r="E178" s="46">
        <f>SUM(E169:E177)</f>
        <v>14</v>
      </c>
      <c r="F178" s="46"/>
      <c r="G178" s="46">
        <f>SUM(G169:G177)</f>
        <v>6.5</v>
      </c>
      <c r="H178" s="46">
        <f t="shared" ref="H178" si="29">SUM(H169:H177)</f>
        <v>130</v>
      </c>
      <c r="I178" s="46"/>
      <c r="J178" s="46">
        <f>SUM(J169:J177)</f>
        <v>0</v>
      </c>
      <c r="K178" s="46">
        <f>SUM(K169:K177)</f>
        <v>0</v>
      </c>
      <c r="L178" s="46"/>
      <c r="M178" s="46">
        <f>SUM(M169:M177)</f>
        <v>0</v>
      </c>
      <c r="N178" s="46">
        <f>SUM(N169:N177)</f>
        <v>0</v>
      </c>
      <c r="O178" s="46"/>
      <c r="P178" s="46">
        <f>SUM(P169:P177)</f>
        <v>0</v>
      </c>
      <c r="Q178" s="46">
        <f>SUM(Q169:Q177)</f>
        <v>0</v>
      </c>
      <c r="R178" s="46"/>
      <c r="S178" s="46">
        <f>SUM(S169:S177)</f>
        <v>7.5</v>
      </c>
      <c r="T178" s="46">
        <f>SUM(T169:T177)</f>
        <v>120</v>
      </c>
      <c r="U178" s="46"/>
      <c r="V178" s="46">
        <f>SUM(V169:V177)</f>
        <v>0</v>
      </c>
      <c r="W178" s="46">
        <f>SUM(W169:W177)</f>
        <v>0</v>
      </c>
    </row>
    <row r="179" spans="1:23" x14ac:dyDescent="0.2">
      <c r="A179" s="89" t="s">
        <v>203</v>
      </c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1"/>
    </row>
    <row r="180" spans="1:23" x14ac:dyDescent="0.2">
      <c r="A180" s="98"/>
      <c r="B180" s="6"/>
      <c r="C180" s="95"/>
      <c r="D180" s="22"/>
      <c r="E180" s="21"/>
      <c r="F180" s="75"/>
      <c r="G180" s="21"/>
      <c r="H180" s="73"/>
      <c r="I180" s="98"/>
      <c r="J180" s="74"/>
      <c r="K180" s="73"/>
      <c r="L180" s="98"/>
      <c r="M180" s="74"/>
      <c r="N180" s="73"/>
      <c r="O180" s="75"/>
      <c r="P180" s="74"/>
      <c r="Q180" s="73"/>
      <c r="R180" s="75"/>
      <c r="S180" s="21"/>
      <c r="T180" s="22"/>
      <c r="U180" s="98"/>
      <c r="V180" s="21"/>
      <c r="W180" s="22"/>
    </row>
    <row r="181" spans="1:23" x14ac:dyDescent="0.2">
      <c r="A181" s="117" t="s">
        <v>136</v>
      </c>
      <c r="B181" s="118"/>
      <c r="C181" s="119"/>
      <c r="D181" s="46">
        <f>SUM(D180)</f>
        <v>0</v>
      </c>
      <c r="E181" s="46">
        <f t="shared" ref="E181:W181" si="30">SUM(E180)</f>
        <v>0</v>
      </c>
      <c r="F181" s="46"/>
      <c r="G181" s="46">
        <f t="shared" si="30"/>
        <v>0</v>
      </c>
      <c r="H181" s="46">
        <f t="shared" si="30"/>
        <v>0</v>
      </c>
      <c r="I181" s="46"/>
      <c r="J181" s="46">
        <f t="shared" si="30"/>
        <v>0</v>
      </c>
      <c r="K181" s="46">
        <f t="shared" si="30"/>
        <v>0</v>
      </c>
      <c r="L181" s="46"/>
      <c r="M181" s="46">
        <f t="shared" si="30"/>
        <v>0</v>
      </c>
      <c r="N181" s="46">
        <f t="shared" si="30"/>
        <v>0</v>
      </c>
      <c r="O181" s="46"/>
      <c r="P181" s="46">
        <f t="shared" si="30"/>
        <v>0</v>
      </c>
      <c r="Q181" s="46">
        <f t="shared" si="30"/>
        <v>0</v>
      </c>
      <c r="R181" s="46"/>
      <c r="S181" s="46">
        <f t="shared" si="30"/>
        <v>0</v>
      </c>
      <c r="T181" s="46">
        <f t="shared" si="30"/>
        <v>0</v>
      </c>
      <c r="U181" s="46"/>
      <c r="V181" s="46">
        <f t="shared" si="30"/>
        <v>0</v>
      </c>
      <c r="W181" s="46">
        <f t="shared" si="30"/>
        <v>0</v>
      </c>
    </row>
    <row r="182" spans="1:23" x14ac:dyDescent="0.2">
      <c r="A182" s="89" t="s">
        <v>135</v>
      </c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1"/>
    </row>
    <row r="183" spans="1:23" ht="15.75" x14ac:dyDescent="0.2">
      <c r="A183" s="24" t="s">
        <v>346</v>
      </c>
      <c r="B183" s="19" t="s">
        <v>172</v>
      </c>
      <c r="C183" s="88" t="s">
        <v>216</v>
      </c>
      <c r="D183" s="22">
        <f>SUM(H183,K183,N183,T183,W183)</f>
        <v>150</v>
      </c>
      <c r="E183" s="21">
        <f>SUM(G183,J183,M183,S183,V183)</f>
        <v>5</v>
      </c>
      <c r="F183" s="75"/>
      <c r="G183" s="58">
        <v>0</v>
      </c>
      <c r="H183" s="73">
        <v>0</v>
      </c>
      <c r="I183" s="98"/>
      <c r="J183" s="74">
        <v>0</v>
      </c>
      <c r="K183" s="73">
        <v>0</v>
      </c>
      <c r="L183" s="75"/>
      <c r="M183" s="74">
        <v>0</v>
      </c>
      <c r="N183" s="73">
        <v>0</v>
      </c>
      <c r="O183" s="75"/>
      <c r="P183" s="74"/>
      <c r="Q183" s="73"/>
      <c r="R183" s="75"/>
      <c r="S183" s="21">
        <v>0</v>
      </c>
      <c r="T183" s="22">
        <v>0</v>
      </c>
      <c r="U183" s="98"/>
      <c r="V183" s="21">
        <v>5</v>
      </c>
      <c r="W183" s="22">
        <v>150</v>
      </c>
    </row>
    <row r="184" spans="1:23" x14ac:dyDescent="0.2">
      <c r="A184" s="117" t="s">
        <v>137</v>
      </c>
      <c r="B184" s="118"/>
      <c r="C184" s="119"/>
      <c r="D184" s="46">
        <f>SUM(D183)</f>
        <v>150</v>
      </c>
      <c r="E184" s="46">
        <f t="shared" ref="E184:W184" si="31">SUM(E183)</f>
        <v>5</v>
      </c>
      <c r="F184" s="46">
        <f t="shared" si="31"/>
        <v>0</v>
      </c>
      <c r="G184" s="46">
        <f t="shared" si="31"/>
        <v>0</v>
      </c>
      <c r="H184" s="46">
        <f t="shared" si="31"/>
        <v>0</v>
      </c>
      <c r="I184" s="46">
        <f t="shared" si="31"/>
        <v>0</v>
      </c>
      <c r="J184" s="46">
        <f t="shared" si="31"/>
        <v>0</v>
      </c>
      <c r="K184" s="46">
        <f t="shared" si="31"/>
        <v>0</v>
      </c>
      <c r="L184" s="46">
        <f t="shared" si="31"/>
        <v>0</v>
      </c>
      <c r="M184" s="46">
        <f t="shared" si="31"/>
        <v>0</v>
      </c>
      <c r="N184" s="46">
        <f t="shared" si="31"/>
        <v>0</v>
      </c>
      <c r="O184" s="46">
        <f t="shared" si="31"/>
        <v>0</v>
      </c>
      <c r="P184" s="46">
        <f t="shared" si="31"/>
        <v>0</v>
      </c>
      <c r="Q184" s="46">
        <f t="shared" si="31"/>
        <v>0</v>
      </c>
      <c r="R184" s="46"/>
      <c r="S184" s="46">
        <f t="shared" si="31"/>
        <v>0</v>
      </c>
      <c r="T184" s="46">
        <f t="shared" si="31"/>
        <v>0</v>
      </c>
      <c r="U184" s="46"/>
      <c r="V184" s="46">
        <f t="shared" si="31"/>
        <v>5</v>
      </c>
      <c r="W184" s="46">
        <f t="shared" si="31"/>
        <v>150</v>
      </c>
    </row>
    <row r="185" spans="1:23" x14ac:dyDescent="0.2">
      <c r="A185" s="92" t="s">
        <v>138</v>
      </c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4"/>
    </row>
    <row r="186" spans="1:23" x14ac:dyDescent="0.2">
      <c r="A186" s="89" t="s">
        <v>139</v>
      </c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1"/>
    </row>
    <row r="187" spans="1:23" x14ac:dyDescent="0.2">
      <c r="A187" s="98"/>
      <c r="B187" s="3"/>
      <c r="C187" s="48"/>
      <c r="D187" s="22"/>
      <c r="E187" s="21"/>
      <c r="F187" s="75"/>
      <c r="G187" s="58"/>
      <c r="H187" s="73"/>
      <c r="I187" s="98"/>
      <c r="J187" s="74"/>
      <c r="K187" s="73"/>
      <c r="L187" s="75"/>
      <c r="M187" s="74"/>
      <c r="N187" s="73"/>
      <c r="O187" s="75"/>
      <c r="P187" s="74"/>
      <c r="Q187" s="73"/>
      <c r="R187" s="75"/>
      <c r="S187" s="21"/>
      <c r="T187" s="22"/>
      <c r="U187" s="98"/>
      <c r="V187" s="21"/>
      <c r="W187" s="22"/>
    </row>
    <row r="188" spans="1:23" x14ac:dyDescent="0.2">
      <c r="A188" s="187" t="s">
        <v>140</v>
      </c>
      <c r="B188" s="188"/>
      <c r="C188" s="189"/>
      <c r="D188" s="49">
        <f>SUM(D187:D187)</f>
        <v>0</v>
      </c>
      <c r="E188" s="49">
        <f>SUM(E187:E187)</f>
        <v>0</v>
      </c>
      <c r="F188" s="49"/>
      <c r="G188" s="49">
        <f>SUM(G187:G187)</f>
        <v>0</v>
      </c>
      <c r="H188" s="49">
        <f>SUM(H187:H187)</f>
        <v>0</v>
      </c>
      <c r="I188" s="49"/>
      <c r="J188" s="49"/>
      <c r="K188" s="49">
        <f>SUM(K187:K187)</f>
        <v>0</v>
      </c>
      <c r="L188" s="49"/>
      <c r="M188" s="49"/>
      <c r="N188" s="49">
        <f>SUM(N187:N187)</f>
        <v>0</v>
      </c>
      <c r="O188" s="49"/>
      <c r="P188" s="49"/>
      <c r="Q188" s="49"/>
      <c r="R188" s="49"/>
      <c r="S188" s="49">
        <f>SUM(S187:S187)</f>
        <v>0</v>
      </c>
      <c r="T188" s="49"/>
      <c r="U188" s="49"/>
      <c r="V188" s="49">
        <f>SUM(V187:V187)</f>
        <v>0</v>
      </c>
      <c r="W188" s="49">
        <f>SUM(W187:W187)</f>
        <v>0</v>
      </c>
    </row>
    <row r="189" spans="1:23" x14ac:dyDescent="0.2">
      <c r="A189" s="86" t="s">
        <v>141</v>
      </c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96"/>
    </row>
    <row r="190" spans="1:23" x14ac:dyDescent="0.2">
      <c r="A190" s="98"/>
      <c r="B190" s="1"/>
      <c r="C190" s="98"/>
      <c r="D190" s="22"/>
      <c r="E190" s="56"/>
      <c r="F190" s="98"/>
      <c r="G190" s="21"/>
      <c r="H190" s="22"/>
      <c r="I190" s="98"/>
      <c r="J190" s="21"/>
      <c r="K190" s="22"/>
      <c r="L190" s="98"/>
      <c r="M190" s="21"/>
      <c r="N190" s="22"/>
      <c r="O190" s="98"/>
      <c r="P190" s="21"/>
      <c r="Q190" s="22"/>
      <c r="R190" s="98"/>
      <c r="S190" s="21"/>
      <c r="T190" s="22"/>
      <c r="U190" s="98"/>
      <c r="V190" s="21"/>
      <c r="W190" s="22"/>
    </row>
    <row r="191" spans="1:23" x14ac:dyDescent="0.2">
      <c r="A191" s="132" t="s">
        <v>142</v>
      </c>
      <c r="B191" s="133"/>
      <c r="C191" s="134"/>
      <c r="D191" s="49">
        <f>SUM(D190:D190)</f>
        <v>0</v>
      </c>
      <c r="E191" s="49">
        <f>SUM(E190:E190)</f>
        <v>0</v>
      </c>
      <c r="F191" s="49"/>
      <c r="G191" s="49">
        <f>SUM(G190:G190)</f>
        <v>0</v>
      </c>
      <c r="H191" s="49">
        <f>SUM(H190:H190)</f>
        <v>0</v>
      </c>
      <c r="I191" s="49"/>
      <c r="J191" s="49"/>
      <c r="K191" s="49">
        <f>SUM(K190:K190)</f>
        <v>0</v>
      </c>
      <c r="L191" s="49"/>
      <c r="M191" s="49"/>
      <c r="N191" s="49">
        <f>SUM(N190:N190)</f>
        <v>0</v>
      </c>
      <c r="O191" s="49"/>
      <c r="P191" s="49"/>
      <c r="Q191" s="49"/>
      <c r="R191" s="49"/>
      <c r="S191" s="49">
        <f>SUM(S190:S190)</f>
        <v>0</v>
      </c>
      <c r="T191" s="49"/>
      <c r="U191" s="49"/>
      <c r="V191" s="49">
        <f>SUM(V190:V190)</f>
        <v>0</v>
      </c>
      <c r="W191" s="49">
        <f>SUM(W190:W190)</f>
        <v>0</v>
      </c>
    </row>
    <row r="192" spans="1:23" x14ac:dyDescent="0.2">
      <c r="A192" s="59"/>
      <c r="B192" s="60"/>
      <c r="C192" s="85" t="s">
        <v>24</v>
      </c>
      <c r="D192" s="50">
        <f>SUM(D156,D159,D167,D178,D181,D184,D188,D191)</f>
        <v>605</v>
      </c>
      <c r="E192" s="50">
        <f>SUM(G192,J192,M192,P192,S192,V192)</f>
        <v>30</v>
      </c>
      <c r="F192" s="50"/>
      <c r="G192" s="50">
        <f t="shared" ref="G192:W192" si="32">SUM(G156,G159,G167,G178,G181,G184,G188,G191)</f>
        <v>9.5</v>
      </c>
      <c r="H192" s="50">
        <f t="shared" si="32"/>
        <v>190</v>
      </c>
      <c r="I192" s="50"/>
      <c r="J192" s="50">
        <f t="shared" si="32"/>
        <v>0.5</v>
      </c>
      <c r="K192" s="50">
        <f t="shared" si="32"/>
        <v>10</v>
      </c>
      <c r="L192" s="50"/>
      <c r="M192" s="50">
        <f t="shared" si="32"/>
        <v>0</v>
      </c>
      <c r="N192" s="50">
        <f t="shared" si="32"/>
        <v>0</v>
      </c>
      <c r="O192" s="50"/>
      <c r="P192" s="50">
        <f t="shared" si="32"/>
        <v>6.5</v>
      </c>
      <c r="Q192" s="50">
        <f t="shared" si="32"/>
        <v>120</v>
      </c>
      <c r="R192" s="50"/>
      <c r="S192" s="50">
        <f t="shared" si="32"/>
        <v>8.5</v>
      </c>
      <c r="T192" s="50">
        <f t="shared" si="32"/>
        <v>135</v>
      </c>
      <c r="U192" s="50"/>
      <c r="V192" s="50">
        <f t="shared" si="32"/>
        <v>5</v>
      </c>
      <c r="W192" s="50">
        <f t="shared" si="32"/>
        <v>150</v>
      </c>
    </row>
    <row r="193" spans="1:23" x14ac:dyDescent="0.2">
      <c r="A193" s="51"/>
      <c r="B193" s="51"/>
      <c r="C193" s="51"/>
      <c r="D193" s="80"/>
      <c r="E193" s="80"/>
      <c r="F193" s="80"/>
      <c r="G193" s="80"/>
      <c r="H193" s="80"/>
      <c r="I193" s="80"/>
      <c r="J193" s="80"/>
    </row>
    <row r="194" spans="1:23" x14ac:dyDescent="0.2">
      <c r="A194" s="33"/>
      <c r="B194" s="33"/>
      <c r="C194" s="33"/>
      <c r="D194" s="80"/>
      <c r="E194" s="80"/>
      <c r="F194" s="80"/>
      <c r="G194" s="80"/>
      <c r="H194" s="80"/>
      <c r="I194" s="80"/>
      <c r="J194" s="80"/>
    </row>
    <row r="195" spans="1:23" x14ac:dyDescent="0.2">
      <c r="A195" s="33"/>
      <c r="B195" s="33"/>
      <c r="C195" s="33"/>
      <c r="D195" s="80"/>
      <c r="E195" s="80"/>
      <c r="F195" s="80"/>
      <c r="G195" s="80"/>
      <c r="H195" s="80"/>
      <c r="I195" s="80"/>
      <c r="J195" s="80"/>
    </row>
    <row r="196" spans="1:23" x14ac:dyDescent="0.2">
      <c r="A196" s="33"/>
      <c r="B196" s="33"/>
      <c r="C196" s="52" t="s">
        <v>16</v>
      </c>
      <c r="F196" s="80"/>
      <c r="G196" s="80"/>
      <c r="H196" s="33"/>
      <c r="I196" s="33"/>
      <c r="J196" s="33"/>
      <c r="K196" s="33"/>
      <c r="L196" s="33"/>
      <c r="M196" s="33"/>
      <c r="N196" s="33"/>
      <c r="O196" s="80"/>
      <c r="P196" s="80"/>
      <c r="Q196" s="80"/>
      <c r="R196" s="80"/>
      <c r="S196" s="80"/>
      <c r="T196" s="80"/>
      <c r="U196" s="80"/>
      <c r="V196" s="80"/>
      <c r="W196" s="80"/>
    </row>
    <row r="197" spans="1:23" x14ac:dyDescent="0.2">
      <c r="A197" s="33"/>
      <c r="B197" s="33"/>
      <c r="C197" s="4" t="s">
        <v>27</v>
      </c>
      <c r="D197" s="97">
        <v>0</v>
      </c>
      <c r="F197" s="80"/>
      <c r="G197" s="80"/>
      <c r="H197" s="77"/>
      <c r="I197" s="77"/>
      <c r="J197" s="77"/>
      <c r="K197" s="77"/>
      <c r="L197" s="77"/>
      <c r="M197" s="77"/>
      <c r="N197" s="77"/>
      <c r="O197" s="80"/>
      <c r="P197" s="80"/>
      <c r="Q197" s="80"/>
      <c r="R197" s="80"/>
      <c r="S197" s="80"/>
      <c r="T197" s="80"/>
      <c r="U197" s="80"/>
      <c r="V197" s="80"/>
      <c r="W197" s="80"/>
    </row>
    <row r="198" spans="1:23" x14ac:dyDescent="0.2">
      <c r="A198" s="33"/>
      <c r="B198" s="33"/>
      <c r="C198" s="53" t="s">
        <v>28</v>
      </c>
      <c r="D198" s="97">
        <f>SUM(H192,K192,N192)</f>
        <v>200</v>
      </c>
      <c r="F198" s="80"/>
      <c r="G198" s="80"/>
      <c r="H198" s="77"/>
      <c r="I198" s="77"/>
      <c r="J198" s="77"/>
      <c r="K198" s="77"/>
      <c r="L198" s="77"/>
      <c r="M198" s="77"/>
      <c r="N198" s="77"/>
      <c r="O198" s="80"/>
      <c r="P198" s="80"/>
      <c r="Q198" s="80"/>
      <c r="R198" s="80"/>
      <c r="S198" s="80"/>
      <c r="T198" s="80"/>
      <c r="U198" s="80"/>
      <c r="V198" s="80"/>
      <c r="W198" s="80"/>
    </row>
    <row r="199" spans="1:23" x14ac:dyDescent="0.2">
      <c r="A199" s="33"/>
      <c r="B199" s="33"/>
      <c r="C199" s="53" t="s">
        <v>4</v>
      </c>
      <c r="D199" s="97">
        <f>SUM(G192,J192,M192)</f>
        <v>10</v>
      </c>
      <c r="F199" s="80"/>
      <c r="G199" s="80"/>
      <c r="H199" s="77"/>
      <c r="I199" s="77"/>
      <c r="J199" s="77"/>
      <c r="K199" s="77"/>
      <c r="L199" s="77"/>
      <c r="M199" s="77"/>
      <c r="N199" s="77"/>
      <c r="O199" s="80"/>
      <c r="P199" s="80"/>
      <c r="Q199" s="80"/>
      <c r="R199" s="80"/>
      <c r="S199" s="80"/>
      <c r="T199" s="80"/>
      <c r="U199" s="80"/>
      <c r="V199" s="80"/>
      <c r="W199" s="80"/>
    </row>
    <row r="200" spans="1:23" x14ac:dyDescent="0.2">
      <c r="A200" s="33"/>
      <c r="B200" s="33"/>
      <c r="C200" s="54"/>
      <c r="D200" s="77"/>
      <c r="F200" s="80"/>
      <c r="G200" s="80"/>
      <c r="H200" s="77"/>
      <c r="I200" s="77"/>
      <c r="J200" s="77"/>
      <c r="K200" s="77"/>
      <c r="L200" s="77"/>
      <c r="M200" s="77"/>
      <c r="N200" s="77"/>
      <c r="O200" s="80"/>
      <c r="P200" s="80"/>
      <c r="Q200" s="80"/>
      <c r="R200" s="80"/>
      <c r="S200" s="80"/>
      <c r="T200" s="80"/>
      <c r="U200" s="80"/>
      <c r="V200" s="80"/>
      <c r="W200" s="80"/>
    </row>
    <row r="201" spans="1:23" x14ac:dyDescent="0.2">
      <c r="A201" s="33"/>
      <c r="B201" s="33"/>
      <c r="C201" s="52" t="s">
        <v>17</v>
      </c>
      <c r="D201" s="77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</row>
    <row r="202" spans="1:23" x14ac:dyDescent="0.2">
      <c r="A202" s="33"/>
      <c r="B202" s="33"/>
      <c r="C202" s="4" t="s">
        <v>27</v>
      </c>
      <c r="D202" s="97">
        <v>0</v>
      </c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</row>
    <row r="203" spans="1:23" x14ac:dyDescent="0.2">
      <c r="C203" s="4" t="s">
        <v>28</v>
      </c>
      <c r="D203" s="97">
        <f>SUM(Q192,T192,W192)</f>
        <v>405</v>
      </c>
      <c r="E203" s="80"/>
      <c r="F203" s="80"/>
      <c r="G203" s="80"/>
      <c r="H203" s="80"/>
      <c r="I203" s="80"/>
      <c r="J203" s="80"/>
      <c r="K203" s="80"/>
    </row>
    <row r="204" spans="1:23" x14ac:dyDescent="0.2">
      <c r="A204" s="33"/>
      <c r="B204" s="33"/>
      <c r="C204" s="53" t="s">
        <v>4</v>
      </c>
      <c r="D204" s="97">
        <f>SUM(P192,S192,V192)</f>
        <v>20</v>
      </c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</row>
    <row r="205" spans="1:23" x14ac:dyDescent="0.2">
      <c r="C205" s="34"/>
    </row>
    <row r="206" spans="1:23" x14ac:dyDescent="0.2">
      <c r="C206" s="34"/>
    </row>
    <row r="207" spans="1:23" x14ac:dyDescent="0.2">
      <c r="C207" s="34"/>
    </row>
    <row r="208" spans="1:23" x14ac:dyDescent="0.2">
      <c r="C208" s="34"/>
    </row>
    <row r="209" spans="1:23" x14ac:dyDescent="0.2">
      <c r="C209" s="34"/>
    </row>
    <row r="210" spans="1:23" x14ac:dyDescent="0.2">
      <c r="C210" s="34"/>
    </row>
    <row r="211" spans="1:23" x14ac:dyDescent="0.2">
      <c r="C211" s="34"/>
    </row>
    <row r="212" spans="1:23" x14ac:dyDescent="0.2">
      <c r="C212" s="34"/>
    </row>
    <row r="213" spans="1:23" x14ac:dyDescent="0.2">
      <c r="A213" s="116" t="s">
        <v>13</v>
      </c>
      <c r="B213" s="116"/>
      <c r="C213" s="190" t="s">
        <v>281</v>
      </c>
      <c r="D213" s="190"/>
      <c r="E213" s="190"/>
      <c r="F213" s="190"/>
      <c r="G213" s="190"/>
      <c r="H213" s="190"/>
      <c r="I213" s="190"/>
      <c r="J213" s="190"/>
      <c r="K213" s="190"/>
      <c r="L213" s="190"/>
      <c r="M213" s="190"/>
      <c r="N213" s="190"/>
      <c r="O213" s="203" t="s">
        <v>214</v>
      </c>
      <c r="P213" s="203"/>
      <c r="Q213" s="203"/>
      <c r="R213" s="203"/>
      <c r="S213" s="203"/>
      <c r="T213" s="203"/>
      <c r="U213" s="203"/>
      <c r="V213" s="203"/>
      <c r="W213" s="203"/>
    </row>
    <row r="214" spans="1:23" x14ac:dyDescent="0.2">
      <c r="A214" s="116" t="s">
        <v>12</v>
      </c>
      <c r="B214" s="11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167" t="s">
        <v>215</v>
      </c>
      <c r="P214" s="167"/>
      <c r="Q214" s="167"/>
      <c r="R214" s="167"/>
      <c r="S214" s="167"/>
      <c r="T214" s="167"/>
      <c r="U214" s="167"/>
      <c r="V214" s="167"/>
      <c r="W214" s="167"/>
    </row>
    <row r="215" spans="1:23" x14ac:dyDescent="0.2">
      <c r="A215" s="116" t="s">
        <v>0</v>
      </c>
      <c r="B215" s="116"/>
      <c r="C215" s="190" t="s">
        <v>26</v>
      </c>
      <c r="D215" s="190"/>
      <c r="E215" s="190"/>
      <c r="F215" s="190"/>
      <c r="G215" s="190"/>
      <c r="H215" s="190"/>
      <c r="I215" s="190"/>
      <c r="J215" s="190"/>
      <c r="K215" s="190"/>
      <c r="L215" s="190"/>
      <c r="M215" s="190"/>
      <c r="N215" s="190"/>
      <c r="O215" s="72"/>
      <c r="P215" s="72"/>
      <c r="Q215" s="72"/>
      <c r="R215" s="72"/>
      <c r="S215" s="72"/>
      <c r="T215" s="72"/>
      <c r="U215" s="72"/>
      <c r="V215" s="72"/>
      <c r="W215" s="72"/>
    </row>
    <row r="216" spans="1:23" x14ac:dyDescent="0.2">
      <c r="A216" s="80"/>
      <c r="B216" s="80"/>
      <c r="C216" s="190" t="s">
        <v>204</v>
      </c>
      <c r="D216" s="190"/>
      <c r="E216" s="190"/>
      <c r="F216" s="190"/>
      <c r="G216" s="190"/>
      <c r="H216" s="190"/>
      <c r="I216" s="190"/>
      <c r="J216" s="190"/>
      <c r="K216" s="190"/>
      <c r="L216" s="190"/>
      <c r="M216" s="190"/>
      <c r="N216" s="190"/>
      <c r="O216" s="72"/>
      <c r="P216" s="72"/>
      <c r="Q216" s="72"/>
      <c r="R216" s="72"/>
      <c r="S216" s="72"/>
      <c r="T216" s="72"/>
      <c r="U216" s="72"/>
      <c r="V216" s="72"/>
      <c r="W216" s="72"/>
    </row>
    <row r="217" spans="1:23" x14ac:dyDescent="0.2">
      <c r="A217" s="80"/>
      <c r="B217" s="80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2"/>
      <c r="P217" s="72"/>
      <c r="Q217" s="72"/>
      <c r="R217" s="72"/>
      <c r="S217" s="72"/>
      <c r="T217" s="72"/>
      <c r="U217" s="72"/>
      <c r="V217" s="72"/>
      <c r="W217" s="72"/>
    </row>
    <row r="218" spans="1:23" ht="13.35" customHeight="1" x14ac:dyDescent="0.2">
      <c r="A218" s="199" t="s">
        <v>14</v>
      </c>
      <c r="B218" s="196" t="s">
        <v>2</v>
      </c>
      <c r="C218" s="196" t="s">
        <v>3</v>
      </c>
      <c r="D218" s="191" t="s">
        <v>21</v>
      </c>
      <c r="E218" s="192"/>
      <c r="F218" s="192"/>
      <c r="G218" s="193" t="s">
        <v>57</v>
      </c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</row>
    <row r="219" spans="1:23" ht="26.1" customHeight="1" x14ac:dyDescent="0.2">
      <c r="A219" s="200"/>
      <c r="B219" s="197"/>
      <c r="C219" s="197"/>
      <c r="D219" s="207" t="s">
        <v>18</v>
      </c>
      <c r="E219" s="208" t="s">
        <v>4</v>
      </c>
      <c r="F219" s="209" t="s">
        <v>5</v>
      </c>
      <c r="G219" s="166" t="s">
        <v>16</v>
      </c>
      <c r="H219" s="157"/>
      <c r="I219" s="157"/>
      <c r="J219" s="157"/>
      <c r="K219" s="157"/>
      <c r="L219" s="157"/>
      <c r="M219" s="157"/>
      <c r="N219" s="157"/>
      <c r="O219" s="158"/>
      <c r="P219" s="166" t="s">
        <v>17</v>
      </c>
      <c r="Q219" s="157"/>
      <c r="R219" s="157"/>
      <c r="S219" s="157"/>
      <c r="T219" s="157"/>
      <c r="U219" s="157"/>
      <c r="V219" s="157"/>
      <c r="W219" s="158"/>
    </row>
    <row r="220" spans="1:23" ht="25.35" customHeight="1" x14ac:dyDescent="0.2">
      <c r="A220" s="200"/>
      <c r="B220" s="197"/>
      <c r="C220" s="197"/>
      <c r="D220" s="207"/>
      <c r="E220" s="208"/>
      <c r="F220" s="209"/>
      <c r="G220" s="183" t="s">
        <v>114</v>
      </c>
      <c r="H220" s="183"/>
      <c r="I220" s="183"/>
      <c r="J220" s="163" t="s">
        <v>7</v>
      </c>
      <c r="K220" s="164"/>
      <c r="L220" s="165"/>
      <c r="M220" s="163" t="s">
        <v>8</v>
      </c>
      <c r="N220" s="164"/>
      <c r="O220" s="165"/>
      <c r="P220" s="163" t="s">
        <v>7</v>
      </c>
      <c r="Q220" s="164"/>
      <c r="R220" s="165"/>
      <c r="S220" s="163" t="s">
        <v>19</v>
      </c>
      <c r="T220" s="164"/>
      <c r="U220" s="165"/>
      <c r="V220" s="163" t="s">
        <v>11</v>
      </c>
      <c r="W220" s="165"/>
    </row>
    <row r="221" spans="1:23" ht="60.6" customHeight="1" x14ac:dyDescent="0.2">
      <c r="A221" s="201"/>
      <c r="B221" s="198"/>
      <c r="C221" s="198"/>
      <c r="D221" s="207"/>
      <c r="E221" s="208"/>
      <c r="F221" s="209"/>
      <c r="G221" s="79" t="s">
        <v>4</v>
      </c>
      <c r="H221" s="78" t="s">
        <v>9</v>
      </c>
      <c r="I221" s="71" t="s">
        <v>20</v>
      </c>
      <c r="J221" s="79" t="s">
        <v>4</v>
      </c>
      <c r="K221" s="78" t="s">
        <v>9</v>
      </c>
      <c r="L221" s="71" t="s">
        <v>20</v>
      </c>
      <c r="M221" s="79" t="s">
        <v>4</v>
      </c>
      <c r="N221" s="78" t="s">
        <v>9</v>
      </c>
      <c r="O221" s="71" t="s">
        <v>20</v>
      </c>
      <c r="P221" s="79" t="s">
        <v>4</v>
      </c>
      <c r="Q221" s="78" t="s">
        <v>9</v>
      </c>
      <c r="R221" s="71" t="s">
        <v>20</v>
      </c>
      <c r="S221" s="55" t="s">
        <v>4</v>
      </c>
      <c r="T221" s="42" t="s">
        <v>9</v>
      </c>
      <c r="U221" s="81" t="s">
        <v>20</v>
      </c>
      <c r="V221" s="79" t="s">
        <v>4</v>
      </c>
      <c r="W221" s="78" t="s">
        <v>9</v>
      </c>
    </row>
    <row r="222" spans="1:23" x14ac:dyDescent="0.2">
      <c r="A222" s="86" t="s">
        <v>127</v>
      </c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</row>
    <row r="223" spans="1:23" ht="15.75" x14ac:dyDescent="0.2">
      <c r="A223" s="24"/>
      <c r="B223" s="19"/>
      <c r="C223" s="88"/>
      <c r="D223" s="22"/>
      <c r="E223" s="21"/>
      <c r="F223" s="98"/>
      <c r="G223" s="56"/>
      <c r="H223" s="22"/>
      <c r="I223" s="98"/>
      <c r="J223" s="21"/>
      <c r="K223" s="22"/>
      <c r="L223" s="98"/>
      <c r="M223" s="21"/>
      <c r="N223" s="22"/>
      <c r="O223" s="98"/>
      <c r="P223" s="21"/>
      <c r="Q223" s="22"/>
      <c r="R223" s="98"/>
      <c r="S223" s="21"/>
      <c r="T223" s="22"/>
      <c r="U223" s="98"/>
      <c r="V223" s="21"/>
      <c r="W223" s="22"/>
    </row>
    <row r="224" spans="1:23" x14ac:dyDescent="0.2">
      <c r="A224" s="117" t="s">
        <v>128</v>
      </c>
      <c r="B224" s="118"/>
      <c r="C224" s="119"/>
      <c r="D224" s="46">
        <f>D223</f>
        <v>0</v>
      </c>
      <c r="E224" s="46">
        <f t="shared" ref="E224:W224" si="33">E223</f>
        <v>0</v>
      </c>
      <c r="F224" s="46"/>
      <c r="G224" s="46">
        <f t="shared" si="33"/>
        <v>0</v>
      </c>
      <c r="H224" s="46">
        <f t="shared" si="33"/>
        <v>0</v>
      </c>
      <c r="I224" s="46"/>
      <c r="J224" s="46"/>
      <c r="K224" s="46">
        <f t="shared" si="33"/>
        <v>0</v>
      </c>
      <c r="L224" s="46"/>
      <c r="M224" s="46"/>
      <c r="N224" s="46">
        <f t="shared" si="33"/>
        <v>0</v>
      </c>
      <c r="O224" s="46"/>
      <c r="P224" s="46"/>
      <c r="Q224" s="46"/>
      <c r="R224" s="46"/>
      <c r="S224" s="46">
        <f t="shared" si="33"/>
        <v>0</v>
      </c>
      <c r="T224" s="46"/>
      <c r="U224" s="46">
        <f t="shared" si="33"/>
        <v>0</v>
      </c>
      <c r="V224" s="46">
        <f t="shared" si="33"/>
        <v>0</v>
      </c>
      <c r="W224" s="46">
        <f t="shared" si="33"/>
        <v>0</v>
      </c>
    </row>
    <row r="225" spans="1:26" x14ac:dyDescent="0.2">
      <c r="A225" s="89" t="s">
        <v>129</v>
      </c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1"/>
    </row>
    <row r="226" spans="1:26" ht="31.5" x14ac:dyDescent="0.2">
      <c r="A226" s="24" t="s">
        <v>336</v>
      </c>
      <c r="B226" s="19" t="s">
        <v>38</v>
      </c>
      <c r="C226" s="88" t="s">
        <v>39</v>
      </c>
      <c r="D226" s="22">
        <f>SUM(H226,K226,N226,P226,S226,V226)</f>
        <v>20</v>
      </c>
      <c r="E226" s="21">
        <f>SUM(G226,J226,M226,P226,S226,V226)</f>
        <v>0</v>
      </c>
      <c r="F226" s="98" t="s">
        <v>42</v>
      </c>
      <c r="G226" s="56"/>
      <c r="H226" s="22"/>
      <c r="I226" s="98"/>
      <c r="J226" s="21"/>
      <c r="K226" s="22">
        <v>20</v>
      </c>
      <c r="L226" s="98">
        <v>20</v>
      </c>
      <c r="M226" s="21"/>
      <c r="N226" s="22"/>
      <c r="O226" s="98"/>
      <c r="P226" s="21"/>
      <c r="Q226" s="22"/>
      <c r="R226" s="98"/>
      <c r="S226" s="21"/>
      <c r="T226" s="22"/>
      <c r="U226" s="98"/>
      <c r="V226" s="21"/>
      <c r="W226" s="22"/>
    </row>
    <row r="227" spans="1:26" x14ac:dyDescent="0.2">
      <c r="A227" s="117" t="s">
        <v>130</v>
      </c>
      <c r="B227" s="118"/>
      <c r="C227" s="119"/>
      <c r="D227" s="46">
        <v>0</v>
      </c>
      <c r="E227" s="46">
        <v>0</v>
      </c>
      <c r="F227" s="46"/>
      <c r="G227" s="46">
        <v>0</v>
      </c>
      <c r="H227" s="46">
        <v>0</v>
      </c>
      <c r="I227" s="46"/>
      <c r="J227" s="46"/>
      <c r="K227" s="46">
        <v>0</v>
      </c>
      <c r="L227" s="46"/>
      <c r="M227" s="46"/>
      <c r="N227" s="46">
        <v>0</v>
      </c>
      <c r="O227" s="46"/>
      <c r="P227" s="46"/>
      <c r="Q227" s="46"/>
      <c r="R227" s="46"/>
      <c r="S227" s="46">
        <v>0</v>
      </c>
      <c r="T227" s="46"/>
      <c r="U227" s="46">
        <v>0</v>
      </c>
      <c r="V227" s="46">
        <v>0</v>
      </c>
      <c r="W227" s="46">
        <v>0</v>
      </c>
    </row>
    <row r="228" spans="1:26" x14ac:dyDescent="0.2">
      <c r="A228" s="89" t="s">
        <v>131</v>
      </c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1"/>
      <c r="Z228" s="2" t="s">
        <v>240</v>
      </c>
    </row>
    <row r="229" spans="1:26" ht="15.75" x14ac:dyDescent="0.2">
      <c r="A229" s="24" t="s">
        <v>337</v>
      </c>
      <c r="B229" s="19" t="s">
        <v>60</v>
      </c>
      <c r="C229" s="88" t="s">
        <v>36</v>
      </c>
      <c r="D229" s="22">
        <f>SUM(H229,K229,N229,Q229,T229,W229)</f>
        <v>75</v>
      </c>
      <c r="E229" s="21">
        <f>SUM(G229,J229,M229,P229,S229,V229)</f>
        <v>4</v>
      </c>
      <c r="F229" s="98" t="s">
        <v>45</v>
      </c>
      <c r="G229" s="56">
        <v>1</v>
      </c>
      <c r="H229" s="22">
        <v>15</v>
      </c>
      <c r="I229" s="98">
        <v>300</v>
      </c>
      <c r="J229" s="21"/>
      <c r="K229" s="22"/>
      <c r="L229" s="98"/>
      <c r="M229" s="21"/>
      <c r="N229" s="22"/>
      <c r="O229" s="98"/>
      <c r="P229" s="21">
        <v>3</v>
      </c>
      <c r="Q229" s="22">
        <v>60</v>
      </c>
      <c r="R229" s="98">
        <v>10</v>
      </c>
      <c r="S229" s="21"/>
      <c r="T229" s="22"/>
      <c r="U229" s="98"/>
      <c r="V229" s="21"/>
      <c r="W229" s="22"/>
    </row>
    <row r="230" spans="1:26" ht="15.75" x14ac:dyDescent="0.2">
      <c r="A230" s="194" t="s">
        <v>338</v>
      </c>
      <c r="B230" s="205" t="s">
        <v>166</v>
      </c>
      <c r="C230" s="206"/>
      <c r="D230" s="143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5"/>
    </row>
    <row r="231" spans="1:26" ht="15.75" x14ac:dyDescent="0.2">
      <c r="A231" s="214"/>
      <c r="B231" s="45" t="s">
        <v>167</v>
      </c>
      <c r="C231" s="88" t="s">
        <v>216</v>
      </c>
      <c r="D231" s="171">
        <f>SUM(H231,H232,H233,K231,K232,K233,N231,N232,N233,Q231,Q232,Q233,T231,T232,T233,W231,W232,W233)</f>
        <v>80</v>
      </c>
      <c r="E231" s="174">
        <f>SUM(G231,G232,G233,J231,J232,J233,M231,M232,M233,P231,P232,P233,S231,S232,S233,V231,V232,V233)</f>
        <v>4</v>
      </c>
      <c r="F231" s="177" t="s">
        <v>45</v>
      </c>
      <c r="G231" s="56">
        <v>0.5</v>
      </c>
      <c r="H231" s="22">
        <v>15</v>
      </c>
      <c r="I231" s="98">
        <v>300</v>
      </c>
      <c r="J231" s="21"/>
      <c r="K231" s="22"/>
      <c r="L231" s="98"/>
      <c r="M231" s="21"/>
      <c r="N231" s="22"/>
      <c r="O231" s="98"/>
      <c r="P231" s="21">
        <v>2</v>
      </c>
      <c r="Q231" s="22">
        <v>40</v>
      </c>
      <c r="R231" s="98">
        <v>10</v>
      </c>
      <c r="S231" s="21"/>
      <c r="T231" s="22"/>
      <c r="U231" s="98"/>
      <c r="V231" s="21"/>
      <c r="W231" s="22"/>
    </row>
    <row r="232" spans="1:26" ht="15.75" x14ac:dyDescent="0.2">
      <c r="A232" s="214"/>
      <c r="B232" s="45" t="s">
        <v>168</v>
      </c>
      <c r="C232" s="210" t="s">
        <v>36</v>
      </c>
      <c r="D232" s="172"/>
      <c r="E232" s="175"/>
      <c r="F232" s="178"/>
      <c r="G232" s="56"/>
      <c r="H232" s="22"/>
      <c r="I232" s="98"/>
      <c r="J232" s="21"/>
      <c r="K232" s="22"/>
      <c r="L232" s="98"/>
      <c r="M232" s="21"/>
      <c r="N232" s="22"/>
      <c r="O232" s="98"/>
      <c r="P232" s="21"/>
      <c r="Q232" s="22"/>
      <c r="R232" s="98"/>
      <c r="S232" s="21"/>
      <c r="T232" s="22"/>
      <c r="U232" s="98"/>
      <c r="V232" s="21"/>
      <c r="W232" s="22"/>
    </row>
    <row r="233" spans="1:26" ht="15.75" x14ac:dyDescent="0.2">
      <c r="A233" s="215"/>
      <c r="B233" s="45" t="s">
        <v>169</v>
      </c>
      <c r="C233" s="210"/>
      <c r="D233" s="173"/>
      <c r="E233" s="176"/>
      <c r="F233" s="179"/>
      <c r="G233" s="56">
        <v>0.5</v>
      </c>
      <c r="H233" s="22">
        <v>10</v>
      </c>
      <c r="I233" s="98">
        <v>300</v>
      </c>
      <c r="J233" s="21"/>
      <c r="K233" s="22"/>
      <c r="L233" s="98"/>
      <c r="M233" s="21"/>
      <c r="N233" s="22"/>
      <c r="O233" s="98"/>
      <c r="P233" s="21"/>
      <c r="Q233" s="22"/>
      <c r="R233" s="98"/>
      <c r="S233" s="21">
        <v>1</v>
      </c>
      <c r="T233" s="22">
        <v>15</v>
      </c>
      <c r="U233" s="98">
        <v>10</v>
      </c>
      <c r="V233" s="21"/>
      <c r="W233" s="22"/>
    </row>
    <row r="234" spans="1:26" ht="15.75" x14ac:dyDescent="0.2">
      <c r="A234" s="24" t="s">
        <v>339</v>
      </c>
      <c r="B234" s="19" t="s">
        <v>170</v>
      </c>
      <c r="C234" s="88" t="s">
        <v>36</v>
      </c>
      <c r="D234" s="22">
        <f>SUM(H234,K234,N234,Q234,T234,W234)</f>
        <v>35</v>
      </c>
      <c r="E234" s="21">
        <f>SUM(G234,J234,M234,P234,S234,V234)</f>
        <v>2</v>
      </c>
      <c r="F234" s="98" t="s">
        <v>45</v>
      </c>
      <c r="G234" s="56">
        <v>0.5</v>
      </c>
      <c r="H234" s="22">
        <v>5</v>
      </c>
      <c r="I234" s="98">
        <v>300</v>
      </c>
      <c r="J234" s="21"/>
      <c r="K234" s="22"/>
      <c r="L234" s="98"/>
      <c r="M234" s="21"/>
      <c r="N234" s="22"/>
      <c r="O234" s="98"/>
      <c r="P234" s="21">
        <v>1.5</v>
      </c>
      <c r="Q234" s="22">
        <v>30</v>
      </c>
      <c r="R234" s="98">
        <v>10</v>
      </c>
      <c r="S234" s="21"/>
      <c r="T234" s="22"/>
      <c r="U234" s="98"/>
      <c r="V234" s="21"/>
      <c r="W234" s="22"/>
    </row>
    <row r="235" spans="1:26" x14ac:dyDescent="0.2">
      <c r="A235" s="117" t="s">
        <v>132</v>
      </c>
      <c r="B235" s="118"/>
      <c r="C235" s="119"/>
      <c r="D235" s="46">
        <f>SUM(D229,D231:D234)</f>
        <v>190</v>
      </c>
      <c r="E235" s="46">
        <f t="shared" ref="E235:W235" si="34">SUM(E229,E231:E234)</f>
        <v>10</v>
      </c>
      <c r="F235" s="46"/>
      <c r="G235" s="46">
        <f t="shared" si="34"/>
        <v>2.5</v>
      </c>
      <c r="H235" s="46">
        <f t="shared" si="34"/>
        <v>45</v>
      </c>
      <c r="I235" s="46"/>
      <c r="J235" s="46">
        <f t="shared" si="34"/>
        <v>0</v>
      </c>
      <c r="K235" s="46">
        <f t="shared" si="34"/>
        <v>0</v>
      </c>
      <c r="L235" s="46"/>
      <c r="M235" s="46">
        <f t="shared" si="34"/>
        <v>0</v>
      </c>
      <c r="N235" s="46">
        <f t="shared" si="34"/>
        <v>0</v>
      </c>
      <c r="O235" s="46"/>
      <c r="P235" s="46">
        <f t="shared" si="34"/>
        <v>6.5</v>
      </c>
      <c r="Q235" s="46">
        <f t="shared" si="34"/>
        <v>130</v>
      </c>
      <c r="R235" s="46"/>
      <c r="S235" s="46">
        <f t="shared" si="34"/>
        <v>1</v>
      </c>
      <c r="T235" s="46">
        <f t="shared" si="34"/>
        <v>15</v>
      </c>
      <c r="U235" s="46"/>
      <c r="V235" s="46">
        <f t="shared" si="34"/>
        <v>0</v>
      </c>
      <c r="W235" s="46">
        <f t="shared" si="34"/>
        <v>0</v>
      </c>
    </row>
    <row r="236" spans="1:26" x14ac:dyDescent="0.2">
      <c r="A236" s="89" t="s">
        <v>133</v>
      </c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1"/>
    </row>
    <row r="237" spans="1:26" ht="31.5" x14ac:dyDescent="0.2">
      <c r="A237" s="24" t="s">
        <v>347</v>
      </c>
      <c r="B237" s="19" t="s">
        <v>176</v>
      </c>
      <c r="C237" s="88" t="s">
        <v>158</v>
      </c>
      <c r="D237" s="22">
        <f>SUM(H237,K237,N237,T237,W237)</f>
        <v>30</v>
      </c>
      <c r="E237" s="21">
        <f>SUM(G237,J237,M237,S237,V237)</f>
        <v>1</v>
      </c>
      <c r="F237" s="75" t="s">
        <v>41</v>
      </c>
      <c r="G237" s="56">
        <v>0.5</v>
      </c>
      <c r="H237" s="73">
        <v>20</v>
      </c>
      <c r="I237" s="98">
        <v>300</v>
      </c>
      <c r="J237" s="74"/>
      <c r="K237" s="73"/>
      <c r="L237" s="98"/>
      <c r="M237" s="74"/>
      <c r="N237" s="73"/>
      <c r="O237" s="75"/>
      <c r="P237" s="74"/>
      <c r="Q237" s="73"/>
      <c r="R237" s="75"/>
      <c r="S237" s="21">
        <v>0.5</v>
      </c>
      <c r="T237" s="22">
        <v>10</v>
      </c>
      <c r="U237" s="98">
        <v>5</v>
      </c>
      <c r="V237" s="21"/>
      <c r="W237" s="22"/>
    </row>
    <row r="238" spans="1:26" ht="31.5" x14ac:dyDescent="0.2">
      <c r="A238" s="24" t="s">
        <v>348</v>
      </c>
      <c r="B238" s="19" t="s">
        <v>177</v>
      </c>
      <c r="C238" s="88" t="s">
        <v>247</v>
      </c>
      <c r="D238" s="22">
        <f t="shared" ref="D238:D243" si="35">SUM(H238,K238,N238,T238,W238)</f>
        <v>20</v>
      </c>
      <c r="E238" s="21">
        <f t="shared" ref="E238:E243" si="36">SUM(G238,J238,M238,S238,V238)</f>
        <v>1</v>
      </c>
      <c r="F238" s="75" t="s">
        <v>41</v>
      </c>
      <c r="G238" s="56">
        <v>0.5</v>
      </c>
      <c r="H238" s="73">
        <v>10</v>
      </c>
      <c r="I238" s="98">
        <v>300</v>
      </c>
      <c r="J238" s="74"/>
      <c r="K238" s="73"/>
      <c r="L238" s="98"/>
      <c r="M238" s="74"/>
      <c r="N238" s="73"/>
      <c r="O238" s="75"/>
      <c r="P238" s="74"/>
      <c r="Q238" s="73"/>
      <c r="R238" s="75"/>
      <c r="S238" s="21">
        <v>0.5</v>
      </c>
      <c r="T238" s="22">
        <v>10</v>
      </c>
      <c r="U238" s="98">
        <v>5</v>
      </c>
      <c r="V238" s="21"/>
      <c r="W238" s="22"/>
    </row>
    <row r="239" spans="1:26" ht="31.5" x14ac:dyDescent="0.2">
      <c r="A239" s="24" t="s">
        <v>349</v>
      </c>
      <c r="B239" s="19" t="s">
        <v>76</v>
      </c>
      <c r="C239" s="88" t="s">
        <v>248</v>
      </c>
      <c r="D239" s="22">
        <f t="shared" si="35"/>
        <v>20</v>
      </c>
      <c r="E239" s="21">
        <f t="shared" si="36"/>
        <v>1</v>
      </c>
      <c r="F239" s="75" t="s">
        <v>41</v>
      </c>
      <c r="G239" s="56">
        <v>0.5</v>
      </c>
      <c r="H239" s="73">
        <v>10</v>
      </c>
      <c r="I239" s="98">
        <v>300</v>
      </c>
      <c r="J239" s="74"/>
      <c r="K239" s="73"/>
      <c r="L239" s="98"/>
      <c r="M239" s="74"/>
      <c r="N239" s="73"/>
      <c r="O239" s="75"/>
      <c r="P239" s="74"/>
      <c r="Q239" s="73"/>
      <c r="R239" s="75"/>
      <c r="S239" s="21">
        <v>0.5</v>
      </c>
      <c r="T239" s="22">
        <v>10</v>
      </c>
      <c r="U239" s="98">
        <v>5</v>
      </c>
      <c r="V239" s="21"/>
      <c r="W239" s="22"/>
    </row>
    <row r="240" spans="1:26" ht="15.75" x14ac:dyDescent="0.2">
      <c r="A240" s="24" t="s">
        <v>350</v>
      </c>
      <c r="B240" s="19" t="s">
        <v>75</v>
      </c>
      <c r="C240" s="88" t="s">
        <v>36</v>
      </c>
      <c r="D240" s="22">
        <f t="shared" si="35"/>
        <v>35</v>
      </c>
      <c r="E240" s="21">
        <f t="shared" si="36"/>
        <v>2</v>
      </c>
      <c r="F240" s="75" t="s">
        <v>41</v>
      </c>
      <c r="G240" s="56">
        <v>1</v>
      </c>
      <c r="H240" s="73">
        <v>20</v>
      </c>
      <c r="I240" s="98">
        <v>300</v>
      </c>
      <c r="J240" s="74"/>
      <c r="K240" s="73"/>
      <c r="L240" s="98"/>
      <c r="M240" s="74"/>
      <c r="N240" s="73"/>
      <c r="O240" s="75"/>
      <c r="P240" s="74"/>
      <c r="Q240" s="73"/>
      <c r="R240" s="75"/>
      <c r="S240" s="21">
        <v>1</v>
      </c>
      <c r="T240" s="22">
        <v>15</v>
      </c>
      <c r="U240" s="98">
        <v>5</v>
      </c>
      <c r="V240" s="21"/>
      <c r="W240" s="22"/>
    </row>
    <row r="241" spans="1:23" ht="25.5" x14ac:dyDescent="0.2">
      <c r="A241" s="24" t="s">
        <v>351</v>
      </c>
      <c r="B241" s="19" t="s">
        <v>77</v>
      </c>
      <c r="C241" s="88" t="s">
        <v>280</v>
      </c>
      <c r="D241" s="22">
        <f t="shared" si="35"/>
        <v>20</v>
      </c>
      <c r="E241" s="21">
        <f t="shared" si="36"/>
        <v>1</v>
      </c>
      <c r="F241" s="75" t="s">
        <v>41</v>
      </c>
      <c r="G241" s="56">
        <v>0.5</v>
      </c>
      <c r="H241" s="73">
        <v>10</v>
      </c>
      <c r="I241" s="98">
        <v>300</v>
      </c>
      <c r="J241" s="74"/>
      <c r="K241" s="73"/>
      <c r="L241" s="98"/>
      <c r="M241" s="74"/>
      <c r="N241" s="73"/>
      <c r="O241" s="75"/>
      <c r="P241" s="74"/>
      <c r="Q241" s="73"/>
      <c r="R241" s="75"/>
      <c r="S241" s="21">
        <v>0.5</v>
      </c>
      <c r="T241" s="22">
        <v>10</v>
      </c>
      <c r="U241" s="98">
        <v>5</v>
      </c>
      <c r="V241" s="21"/>
      <c r="W241" s="22"/>
    </row>
    <row r="242" spans="1:23" ht="31.5" x14ac:dyDescent="0.2">
      <c r="A242" s="24" t="s">
        <v>352</v>
      </c>
      <c r="B242" s="19" t="s">
        <v>179</v>
      </c>
      <c r="C242" s="88" t="s">
        <v>216</v>
      </c>
      <c r="D242" s="22">
        <f t="shared" si="35"/>
        <v>20</v>
      </c>
      <c r="E242" s="21">
        <f t="shared" si="36"/>
        <v>1</v>
      </c>
      <c r="F242" s="75" t="s">
        <v>41</v>
      </c>
      <c r="G242" s="56">
        <v>0.5</v>
      </c>
      <c r="H242" s="73">
        <v>10</v>
      </c>
      <c r="I242" s="98">
        <v>300</v>
      </c>
      <c r="J242" s="74"/>
      <c r="K242" s="73"/>
      <c r="L242" s="98"/>
      <c r="M242" s="74"/>
      <c r="N242" s="73"/>
      <c r="O242" s="75"/>
      <c r="P242" s="74"/>
      <c r="Q242" s="73"/>
      <c r="R242" s="75"/>
      <c r="S242" s="21">
        <v>0.5</v>
      </c>
      <c r="T242" s="22">
        <v>10</v>
      </c>
      <c r="U242" s="98">
        <v>5</v>
      </c>
      <c r="V242" s="21"/>
      <c r="W242" s="22"/>
    </row>
    <row r="243" spans="1:23" ht="31.5" x14ac:dyDescent="0.2">
      <c r="A243" s="24" t="s">
        <v>353</v>
      </c>
      <c r="B243" s="19" t="s">
        <v>178</v>
      </c>
      <c r="C243" s="88" t="s">
        <v>36</v>
      </c>
      <c r="D243" s="22">
        <f t="shared" si="35"/>
        <v>35</v>
      </c>
      <c r="E243" s="21">
        <f t="shared" si="36"/>
        <v>2</v>
      </c>
      <c r="F243" s="75" t="s">
        <v>41</v>
      </c>
      <c r="G243" s="56">
        <v>1</v>
      </c>
      <c r="H243" s="73">
        <v>20</v>
      </c>
      <c r="I243" s="98">
        <v>300</v>
      </c>
      <c r="J243" s="74"/>
      <c r="K243" s="73"/>
      <c r="L243" s="98"/>
      <c r="M243" s="74"/>
      <c r="N243" s="73"/>
      <c r="O243" s="75"/>
      <c r="P243" s="74"/>
      <c r="Q243" s="73"/>
      <c r="R243" s="75"/>
      <c r="S243" s="21">
        <v>1</v>
      </c>
      <c r="T243" s="22">
        <v>15</v>
      </c>
      <c r="U243" s="98">
        <v>5</v>
      </c>
      <c r="V243" s="21"/>
      <c r="W243" s="22"/>
    </row>
    <row r="244" spans="1:23" x14ac:dyDescent="0.2">
      <c r="A244" s="117" t="s">
        <v>134</v>
      </c>
      <c r="B244" s="118"/>
      <c r="C244" s="119"/>
      <c r="D244" s="46">
        <f>SUM(D237:D243)</f>
        <v>180</v>
      </c>
      <c r="E244" s="46">
        <f t="shared" ref="E244:W244" si="37">SUM(E237:E243)</f>
        <v>9</v>
      </c>
      <c r="F244" s="46"/>
      <c r="G244" s="46">
        <f t="shared" si="37"/>
        <v>4.5</v>
      </c>
      <c r="H244" s="46">
        <f t="shared" si="37"/>
        <v>100</v>
      </c>
      <c r="I244" s="46"/>
      <c r="J244" s="46">
        <f t="shared" si="37"/>
        <v>0</v>
      </c>
      <c r="K244" s="46">
        <f t="shared" si="37"/>
        <v>0</v>
      </c>
      <c r="L244" s="46"/>
      <c r="M244" s="46">
        <f t="shared" si="37"/>
        <v>0</v>
      </c>
      <c r="N244" s="46">
        <f t="shared" si="37"/>
        <v>0</v>
      </c>
      <c r="O244" s="46"/>
      <c r="P244" s="46">
        <f t="shared" si="37"/>
        <v>0</v>
      </c>
      <c r="Q244" s="46">
        <f t="shared" si="37"/>
        <v>0</v>
      </c>
      <c r="R244" s="46"/>
      <c r="S244" s="46">
        <f t="shared" si="37"/>
        <v>4.5</v>
      </c>
      <c r="T244" s="46">
        <f t="shared" si="37"/>
        <v>80</v>
      </c>
      <c r="U244" s="46"/>
      <c r="V244" s="46">
        <f t="shared" si="37"/>
        <v>0</v>
      </c>
      <c r="W244" s="46">
        <f t="shared" si="37"/>
        <v>0</v>
      </c>
    </row>
    <row r="245" spans="1:23" x14ac:dyDescent="0.2">
      <c r="A245" s="89" t="s">
        <v>203</v>
      </c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1"/>
    </row>
    <row r="246" spans="1:23" x14ac:dyDescent="0.2">
      <c r="A246" s="98"/>
      <c r="B246" s="6"/>
      <c r="C246" s="95"/>
      <c r="D246" s="22"/>
      <c r="E246" s="21"/>
      <c r="F246" s="75"/>
      <c r="G246" s="21"/>
      <c r="H246" s="73"/>
      <c r="I246" s="98"/>
      <c r="J246" s="74"/>
      <c r="K246" s="73"/>
      <c r="L246" s="98"/>
      <c r="M246" s="74"/>
      <c r="N246" s="73"/>
      <c r="O246" s="75"/>
      <c r="P246" s="74"/>
      <c r="Q246" s="73"/>
      <c r="R246" s="75"/>
      <c r="S246" s="21"/>
      <c r="T246" s="22"/>
      <c r="U246" s="98"/>
      <c r="V246" s="21"/>
      <c r="W246" s="22"/>
    </row>
    <row r="247" spans="1:23" x14ac:dyDescent="0.2">
      <c r="A247" s="117" t="s">
        <v>136</v>
      </c>
      <c r="B247" s="118"/>
      <c r="C247" s="119"/>
      <c r="D247" s="46">
        <f>SUM(D246:D246)</f>
        <v>0</v>
      </c>
      <c r="E247" s="46">
        <f t="shared" ref="E247:W247" si="38">SUM(E246:E246)</f>
        <v>0</v>
      </c>
      <c r="F247" s="46"/>
      <c r="G247" s="46">
        <f t="shared" si="38"/>
        <v>0</v>
      </c>
      <c r="H247" s="46">
        <f t="shared" si="38"/>
        <v>0</v>
      </c>
      <c r="I247" s="46"/>
      <c r="J247" s="46">
        <f t="shared" si="38"/>
        <v>0</v>
      </c>
      <c r="K247" s="46">
        <f t="shared" si="38"/>
        <v>0</v>
      </c>
      <c r="L247" s="46"/>
      <c r="M247" s="46">
        <f t="shared" si="38"/>
        <v>0</v>
      </c>
      <c r="N247" s="46">
        <f t="shared" si="38"/>
        <v>0</v>
      </c>
      <c r="O247" s="46"/>
      <c r="P247" s="46">
        <f t="shared" si="38"/>
        <v>0</v>
      </c>
      <c r="Q247" s="46">
        <f t="shared" si="38"/>
        <v>0</v>
      </c>
      <c r="R247" s="46"/>
      <c r="S247" s="46">
        <f t="shared" si="38"/>
        <v>0</v>
      </c>
      <c r="T247" s="46">
        <f t="shared" si="38"/>
        <v>0</v>
      </c>
      <c r="U247" s="46"/>
      <c r="V247" s="46">
        <f t="shared" si="38"/>
        <v>0</v>
      </c>
      <c r="W247" s="46">
        <f t="shared" si="38"/>
        <v>0</v>
      </c>
    </row>
    <row r="248" spans="1:23" x14ac:dyDescent="0.2">
      <c r="A248" s="89" t="s">
        <v>135</v>
      </c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1"/>
    </row>
    <row r="249" spans="1:23" ht="15.75" x14ac:dyDescent="0.2">
      <c r="A249" s="24" t="s">
        <v>354</v>
      </c>
      <c r="B249" s="19" t="s">
        <v>175</v>
      </c>
      <c r="C249" s="88" t="s">
        <v>216</v>
      </c>
      <c r="D249" s="22">
        <f>SUM(H249,K249,N249,T249,W249)</f>
        <v>300</v>
      </c>
      <c r="E249" s="21">
        <f>SUM(G249,J249,M249,S249,V249)</f>
        <v>11</v>
      </c>
      <c r="F249" s="75"/>
      <c r="G249" s="58"/>
      <c r="H249" s="73"/>
      <c r="I249" s="98"/>
      <c r="J249" s="74"/>
      <c r="K249" s="73"/>
      <c r="L249" s="75"/>
      <c r="M249" s="74"/>
      <c r="N249" s="73"/>
      <c r="O249" s="75"/>
      <c r="P249" s="74"/>
      <c r="Q249" s="73"/>
      <c r="R249" s="75"/>
      <c r="S249" s="21"/>
      <c r="T249" s="22"/>
      <c r="U249" s="98"/>
      <c r="V249" s="21">
        <v>11</v>
      </c>
      <c r="W249" s="22">
        <v>300</v>
      </c>
    </row>
    <row r="250" spans="1:23" x14ac:dyDescent="0.2">
      <c r="A250" s="117" t="s">
        <v>137</v>
      </c>
      <c r="B250" s="118"/>
      <c r="C250" s="119"/>
      <c r="D250" s="46">
        <f>SUM(D249)</f>
        <v>300</v>
      </c>
      <c r="E250" s="46">
        <f t="shared" ref="E250:W250" si="39">SUM(E249)</f>
        <v>11</v>
      </c>
      <c r="F250" s="46"/>
      <c r="G250" s="46">
        <f t="shared" si="39"/>
        <v>0</v>
      </c>
      <c r="H250" s="46">
        <f t="shared" si="39"/>
        <v>0</v>
      </c>
      <c r="I250" s="46"/>
      <c r="J250" s="46">
        <f t="shared" si="39"/>
        <v>0</v>
      </c>
      <c r="K250" s="46">
        <f t="shared" si="39"/>
        <v>0</v>
      </c>
      <c r="L250" s="46"/>
      <c r="M250" s="46">
        <f t="shared" si="39"/>
        <v>0</v>
      </c>
      <c r="N250" s="46">
        <f t="shared" si="39"/>
        <v>0</v>
      </c>
      <c r="O250" s="46"/>
      <c r="P250" s="46">
        <f t="shared" si="39"/>
        <v>0</v>
      </c>
      <c r="Q250" s="46">
        <f t="shared" si="39"/>
        <v>0</v>
      </c>
      <c r="R250" s="46"/>
      <c r="S250" s="46">
        <f t="shared" si="39"/>
        <v>0</v>
      </c>
      <c r="T250" s="46">
        <f t="shared" si="39"/>
        <v>0</v>
      </c>
      <c r="U250" s="46"/>
      <c r="V250" s="46">
        <f t="shared" si="39"/>
        <v>11</v>
      </c>
      <c r="W250" s="46">
        <f t="shared" si="39"/>
        <v>300</v>
      </c>
    </row>
    <row r="251" spans="1:23" x14ac:dyDescent="0.2">
      <c r="A251" s="92" t="s">
        <v>138</v>
      </c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4"/>
    </row>
    <row r="252" spans="1:23" x14ac:dyDescent="0.2">
      <c r="A252" s="89" t="s">
        <v>139</v>
      </c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1"/>
    </row>
    <row r="253" spans="1:23" x14ac:dyDescent="0.2">
      <c r="A253" s="98"/>
      <c r="B253" s="3"/>
      <c r="C253" s="48"/>
      <c r="D253" s="22"/>
      <c r="E253" s="21"/>
      <c r="F253" s="75"/>
      <c r="G253" s="58"/>
      <c r="H253" s="73"/>
      <c r="I253" s="98"/>
      <c r="J253" s="74"/>
      <c r="K253" s="73"/>
      <c r="L253" s="75"/>
      <c r="M253" s="74"/>
      <c r="N253" s="73"/>
      <c r="O253" s="75"/>
      <c r="P253" s="74"/>
      <c r="Q253" s="73"/>
      <c r="R253" s="75"/>
      <c r="S253" s="21"/>
      <c r="T253" s="22"/>
      <c r="U253" s="98"/>
      <c r="V253" s="21"/>
      <c r="W253" s="22"/>
    </row>
    <row r="254" spans="1:23" x14ac:dyDescent="0.2">
      <c r="A254" s="187" t="s">
        <v>140</v>
      </c>
      <c r="B254" s="188"/>
      <c r="C254" s="189"/>
      <c r="D254" s="49">
        <f>SUM(D253:D253)</f>
        <v>0</v>
      </c>
      <c r="E254" s="49">
        <f t="shared" ref="E254:W254" si="40">SUM(E253:E253)</f>
        <v>0</v>
      </c>
      <c r="F254" s="49"/>
      <c r="G254" s="49">
        <f t="shared" si="40"/>
        <v>0</v>
      </c>
      <c r="H254" s="49">
        <f t="shared" si="40"/>
        <v>0</v>
      </c>
      <c r="I254" s="49"/>
      <c r="J254" s="49">
        <f t="shared" si="40"/>
        <v>0</v>
      </c>
      <c r="K254" s="49">
        <f t="shared" si="40"/>
        <v>0</v>
      </c>
      <c r="L254" s="49"/>
      <c r="M254" s="49">
        <f t="shared" si="40"/>
        <v>0</v>
      </c>
      <c r="N254" s="49">
        <f t="shared" si="40"/>
        <v>0</v>
      </c>
      <c r="O254" s="49"/>
      <c r="P254" s="49">
        <f t="shared" si="40"/>
        <v>0</v>
      </c>
      <c r="Q254" s="49">
        <f t="shared" si="40"/>
        <v>0</v>
      </c>
      <c r="R254" s="49"/>
      <c r="S254" s="49">
        <f t="shared" si="40"/>
        <v>0</v>
      </c>
      <c r="T254" s="49">
        <f t="shared" si="40"/>
        <v>0</v>
      </c>
      <c r="U254" s="49"/>
      <c r="V254" s="49">
        <f t="shared" si="40"/>
        <v>0</v>
      </c>
      <c r="W254" s="49">
        <f t="shared" si="40"/>
        <v>0</v>
      </c>
    </row>
    <row r="255" spans="1:23" x14ac:dyDescent="0.2">
      <c r="A255" s="86" t="s">
        <v>141</v>
      </c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96"/>
    </row>
    <row r="256" spans="1:23" x14ac:dyDescent="0.2">
      <c r="A256" s="98"/>
      <c r="B256" s="1"/>
      <c r="C256" s="98"/>
      <c r="D256" s="22"/>
      <c r="E256" s="56"/>
      <c r="F256" s="98"/>
      <c r="G256" s="21"/>
      <c r="H256" s="22"/>
      <c r="I256" s="98"/>
      <c r="J256" s="21"/>
      <c r="K256" s="22"/>
      <c r="L256" s="98"/>
      <c r="M256" s="21"/>
      <c r="N256" s="22"/>
      <c r="O256" s="98"/>
      <c r="P256" s="21"/>
      <c r="Q256" s="22"/>
      <c r="R256" s="98"/>
      <c r="S256" s="21"/>
      <c r="T256" s="22"/>
      <c r="U256" s="98"/>
      <c r="V256" s="21"/>
      <c r="W256" s="22"/>
    </row>
    <row r="257" spans="1:23" x14ac:dyDescent="0.2">
      <c r="A257" s="132" t="s">
        <v>142</v>
      </c>
      <c r="B257" s="133"/>
      <c r="C257" s="134"/>
      <c r="D257" s="49">
        <f>SUM(D256:D256)</f>
        <v>0</v>
      </c>
      <c r="E257" s="49">
        <f>SUM(E256:E256)</f>
        <v>0</v>
      </c>
      <c r="F257" s="49"/>
      <c r="G257" s="49">
        <f>SUM(G256:G256)</f>
        <v>0</v>
      </c>
      <c r="H257" s="49">
        <f>SUM(H256:H256)</f>
        <v>0</v>
      </c>
      <c r="I257" s="49"/>
      <c r="J257" s="49"/>
      <c r="K257" s="49">
        <f>SUM(K256:K256)</f>
        <v>0</v>
      </c>
      <c r="L257" s="49"/>
      <c r="M257" s="49"/>
      <c r="N257" s="49">
        <f>SUM(N256:N256)</f>
        <v>0</v>
      </c>
      <c r="O257" s="49"/>
      <c r="P257" s="49"/>
      <c r="Q257" s="49"/>
      <c r="R257" s="49"/>
      <c r="S257" s="49">
        <f>SUM(S256:S256)</f>
        <v>0</v>
      </c>
      <c r="T257" s="49"/>
      <c r="U257" s="49">
        <f>SUM(U256:U256)</f>
        <v>0</v>
      </c>
      <c r="V257" s="49">
        <f>SUM(V256:V256)</f>
        <v>0</v>
      </c>
      <c r="W257" s="49">
        <f>SUM(W256:W256)</f>
        <v>0</v>
      </c>
    </row>
    <row r="258" spans="1:23" x14ac:dyDescent="0.2">
      <c r="A258" s="184" t="s">
        <v>58</v>
      </c>
      <c r="B258" s="185"/>
      <c r="C258" s="186"/>
      <c r="D258" s="50">
        <f>SUM(D224,D227,D235,D244,D247,D250,D254)</f>
        <v>670</v>
      </c>
      <c r="E258" s="50">
        <f t="shared" ref="E258:W258" si="41">SUM(E224,E227,E235,E244,E247,E250,E254)</f>
        <v>30</v>
      </c>
      <c r="F258" s="50"/>
      <c r="G258" s="50">
        <f t="shared" si="41"/>
        <v>7</v>
      </c>
      <c r="H258" s="50">
        <f t="shared" si="41"/>
        <v>145</v>
      </c>
      <c r="I258" s="50"/>
      <c r="J258" s="50">
        <f t="shared" si="41"/>
        <v>0</v>
      </c>
      <c r="K258" s="50">
        <f t="shared" si="41"/>
        <v>0</v>
      </c>
      <c r="L258" s="50"/>
      <c r="M258" s="50">
        <f t="shared" si="41"/>
        <v>0</v>
      </c>
      <c r="N258" s="50">
        <f t="shared" si="41"/>
        <v>0</v>
      </c>
      <c r="O258" s="50"/>
      <c r="P258" s="50">
        <f t="shared" si="41"/>
        <v>6.5</v>
      </c>
      <c r="Q258" s="50">
        <f t="shared" si="41"/>
        <v>130</v>
      </c>
      <c r="R258" s="50"/>
      <c r="S258" s="50">
        <f t="shared" si="41"/>
        <v>5.5</v>
      </c>
      <c r="T258" s="50">
        <f t="shared" si="41"/>
        <v>95</v>
      </c>
      <c r="U258" s="50"/>
      <c r="V258" s="50">
        <f t="shared" si="41"/>
        <v>11</v>
      </c>
      <c r="W258" s="50">
        <f t="shared" si="41"/>
        <v>300</v>
      </c>
    </row>
    <row r="259" spans="1:23" x14ac:dyDescent="0.2">
      <c r="A259" s="51"/>
      <c r="B259" s="51"/>
      <c r="C259" s="51"/>
      <c r="D259" s="80"/>
      <c r="E259" s="80"/>
      <c r="F259" s="80"/>
      <c r="G259" s="80"/>
      <c r="H259" s="80"/>
      <c r="I259" s="80"/>
      <c r="J259" s="80"/>
    </row>
    <row r="260" spans="1:23" x14ac:dyDescent="0.2">
      <c r="A260" s="33"/>
      <c r="B260" s="33"/>
      <c r="C260" s="33"/>
      <c r="D260" s="80"/>
      <c r="E260" s="80"/>
      <c r="F260" s="80"/>
      <c r="G260" s="80"/>
      <c r="H260" s="80"/>
      <c r="I260" s="80"/>
      <c r="J260" s="80"/>
    </row>
    <row r="261" spans="1:23" x14ac:dyDescent="0.2">
      <c r="A261" s="33"/>
      <c r="B261" s="33"/>
      <c r="C261" s="33"/>
      <c r="D261" s="80"/>
      <c r="E261" s="80"/>
      <c r="F261" s="80"/>
      <c r="G261" s="80"/>
      <c r="H261" s="80"/>
      <c r="I261" s="80"/>
      <c r="J261" s="80"/>
    </row>
    <row r="262" spans="1:23" x14ac:dyDescent="0.2">
      <c r="A262" s="33"/>
      <c r="B262" s="33"/>
      <c r="C262" s="52" t="s">
        <v>16</v>
      </c>
      <c r="F262" s="80"/>
      <c r="G262" s="80"/>
      <c r="H262" s="33"/>
      <c r="I262" s="33"/>
      <c r="J262" s="33"/>
      <c r="K262" s="33"/>
      <c r="L262" s="33"/>
      <c r="M262" s="33"/>
      <c r="N262" s="33"/>
      <c r="O262" s="80"/>
      <c r="P262" s="80"/>
      <c r="Q262" s="80"/>
      <c r="R262" s="80"/>
      <c r="S262" s="80"/>
      <c r="T262" s="80"/>
      <c r="U262" s="80"/>
      <c r="V262" s="80"/>
      <c r="W262" s="80"/>
    </row>
    <row r="263" spans="1:23" x14ac:dyDescent="0.2">
      <c r="A263" s="33"/>
      <c r="B263" s="33"/>
      <c r="C263" s="4" t="s">
        <v>27</v>
      </c>
      <c r="D263" s="97">
        <v>0</v>
      </c>
      <c r="F263" s="80"/>
      <c r="G263" s="80"/>
      <c r="H263" s="77"/>
      <c r="I263" s="77"/>
      <c r="J263" s="77"/>
      <c r="K263" s="77"/>
      <c r="L263" s="77"/>
      <c r="M263" s="77"/>
      <c r="N263" s="77"/>
      <c r="O263" s="80"/>
      <c r="P263" s="80"/>
      <c r="Q263" s="80"/>
      <c r="R263" s="80"/>
      <c r="S263" s="80"/>
      <c r="T263" s="80"/>
      <c r="U263" s="80"/>
      <c r="V263" s="80"/>
      <c r="W263" s="80"/>
    </row>
    <row r="264" spans="1:23" x14ac:dyDescent="0.2">
      <c r="A264" s="33"/>
      <c r="B264" s="33"/>
      <c r="C264" s="53" t="s">
        <v>28</v>
      </c>
      <c r="D264" s="97">
        <f>SUM(H258,K258,N258)</f>
        <v>145</v>
      </c>
      <c r="F264" s="80"/>
      <c r="G264" s="80"/>
      <c r="H264" s="77"/>
      <c r="I264" s="77"/>
      <c r="J264" s="77"/>
      <c r="K264" s="77"/>
      <c r="L264" s="77"/>
      <c r="M264" s="77"/>
      <c r="N264" s="77"/>
      <c r="O264" s="80"/>
      <c r="P264" s="80"/>
      <c r="Q264" s="80"/>
      <c r="R264" s="80"/>
      <c r="S264" s="80"/>
      <c r="T264" s="80"/>
      <c r="U264" s="80"/>
      <c r="V264" s="80"/>
      <c r="W264" s="80"/>
    </row>
    <row r="265" spans="1:23" x14ac:dyDescent="0.2">
      <c r="A265" s="33"/>
      <c r="B265" s="33"/>
      <c r="C265" s="53" t="s">
        <v>4</v>
      </c>
      <c r="D265" s="97">
        <f>SUM(G258,J258,M258)</f>
        <v>7</v>
      </c>
      <c r="F265" s="80"/>
      <c r="G265" s="80"/>
      <c r="H265" s="77"/>
      <c r="I265" s="77"/>
      <c r="J265" s="77"/>
      <c r="K265" s="77"/>
      <c r="L265" s="77"/>
      <c r="M265" s="77"/>
      <c r="N265" s="77"/>
      <c r="O265" s="80"/>
      <c r="P265" s="80"/>
      <c r="Q265" s="80"/>
      <c r="R265" s="80"/>
      <c r="S265" s="80"/>
      <c r="T265" s="80"/>
      <c r="U265" s="80"/>
      <c r="V265" s="80"/>
      <c r="W265" s="80"/>
    </row>
    <row r="266" spans="1:23" x14ac:dyDescent="0.2">
      <c r="A266" s="33"/>
      <c r="B266" s="33"/>
      <c r="C266" s="54"/>
      <c r="D266" s="77"/>
      <c r="F266" s="80"/>
      <c r="G266" s="80"/>
      <c r="H266" s="77"/>
      <c r="I266" s="77"/>
      <c r="J266" s="77"/>
      <c r="K266" s="77"/>
      <c r="L266" s="77"/>
      <c r="M266" s="77"/>
      <c r="N266" s="77"/>
      <c r="O266" s="80"/>
      <c r="P266" s="80"/>
      <c r="Q266" s="80"/>
      <c r="R266" s="80"/>
      <c r="S266" s="80"/>
      <c r="T266" s="80"/>
      <c r="U266" s="80"/>
      <c r="V266" s="80"/>
      <c r="W266" s="80"/>
    </row>
    <row r="267" spans="1:23" x14ac:dyDescent="0.2">
      <c r="A267" s="33"/>
      <c r="B267" s="33"/>
      <c r="C267" s="52" t="s">
        <v>17</v>
      </c>
      <c r="D267" s="77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</row>
    <row r="268" spans="1:23" x14ac:dyDescent="0.2">
      <c r="A268" s="33"/>
      <c r="B268" s="33"/>
      <c r="C268" s="4" t="s">
        <v>27</v>
      </c>
      <c r="D268" s="97">
        <v>3</v>
      </c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</row>
    <row r="269" spans="1:23" x14ac:dyDescent="0.2">
      <c r="C269" s="4" t="s">
        <v>28</v>
      </c>
      <c r="D269" s="97">
        <f>SUM(Q258,T258,W258)</f>
        <v>525</v>
      </c>
      <c r="E269" s="80"/>
      <c r="F269" s="80"/>
      <c r="G269" s="80"/>
      <c r="H269" s="80"/>
      <c r="I269" s="80"/>
      <c r="J269" s="80"/>
      <c r="K269" s="80"/>
    </row>
    <row r="270" spans="1:23" x14ac:dyDescent="0.2">
      <c r="A270" s="33"/>
      <c r="B270" s="33"/>
      <c r="C270" s="53" t="s">
        <v>4</v>
      </c>
      <c r="D270" s="97">
        <f>SUM(P258,S258,V258)</f>
        <v>23</v>
      </c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</row>
    <row r="271" spans="1:23" x14ac:dyDescent="0.2">
      <c r="C271" s="34"/>
    </row>
    <row r="272" spans="1:23" x14ac:dyDescent="0.2">
      <c r="C272" s="34"/>
    </row>
    <row r="273" spans="1:23" x14ac:dyDescent="0.2">
      <c r="C273" s="34"/>
    </row>
    <row r="274" spans="1:23" x14ac:dyDescent="0.2">
      <c r="C274" s="34"/>
    </row>
    <row r="275" spans="1:23" x14ac:dyDescent="0.2">
      <c r="C275" s="34"/>
    </row>
    <row r="276" spans="1:23" x14ac:dyDescent="0.2">
      <c r="C276" s="34"/>
    </row>
    <row r="277" spans="1:23" x14ac:dyDescent="0.2">
      <c r="C277" s="34"/>
    </row>
    <row r="278" spans="1:23" x14ac:dyDescent="0.2">
      <c r="C278" s="34"/>
    </row>
    <row r="279" spans="1:23" x14ac:dyDescent="0.2">
      <c r="C279" s="34"/>
    </row>
    <row r="280" spans="1:23" x14ac:dyDescent="0.2">
      <c r="A280" s="116" t="s">
        <v>13</v>
      </c>
      <c r="B280" s="116"/>
      <c r="C280" s="190" t="s">
        <v>281</v>
      </c>
      <c r="D280" s="190"/>
      <c r="E280" s="190"/>
      <c r="F280" s="190"/>
      <c r="G280" s="190"/>
      <c r="H280" s="190"/>
      <c r="I280" s="190"/>
      <c r="J280" s="190"/>
      <c r="K280" s="190"/>
      <c r="L280" s="190"/>
      <c r="M280" s="190"/>
      <c r="N280" s="190"/>
      <c r="O280" s="203" t="s">
        <v>214</v>
      </c>
      <c r="P280" s="203"/>
      <c r="Q280" s="203"/>
      <c r="R280" s="203"/>
      <c r="S280" s="203"/>
      <c r="T280" s="203"/>
      <c r="U280" s="203"/>
      <c r="V280" s="203"/>
      <c r="W280" s="203"/>
    </row>
    <row r="281" spans="1:23" x14ac:dyDescent="0.2">
      <c r="A281" s="116" t="s">
        <v>12</v>
      </c>
      <c r="B281" s="11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167" t="s">
        <v>215</v>
      </c>
      <c r="P281" s="167"/>
      <c r="Q281" s="167"/>
      <c r="R281" s="167"/>
      <c r="S281" s="167"/>
      <c r="T281" s="167"/>
      <c r="U281" s="167"/>
      <c r="V281" s="167"/>
      <c r="W281" s="167"/>
    </row>
    <row r="282" spans="1:23" x14ac:dyDescent="0.2">
      <c r="A282" s="116" t="s">
        <v>0</v>
      </c>
      <c r="B282" s="116"/>
      <c r="C282" s="190" t="s">
        <v>72</v>
      </c>
      <c r="D282" s="190"/>
      <c r="E282" s="190"/>
      <c r="F282" s="190"/>
      <c r="G282" s="190"/>
      <c r="H282" s="190"/>
      <c r="I282" s="190"/>
      <c r="J282" s="190"/>
      <c r="K282" s="190"/>
      <c r="L282" s="190"/>
      <c r="M282" s="190"/>
      <c r="N282" s="190"/>
      <c r="O282" s="72"/>
      <c r="P282" s="72"/>
      <c r="Q282" s="72"/>
      <c r="R282" s="72"/>
      <c r="S282" s="72"/>
      <c r="T282" s="72"/>
      <c r="U282" s="72"/>
      <c r="V282" s="72"/>
      <c r="W282" s="72"/>
    </row>
    <row r="283" spans="1:23" x14ac:dyDescent="0.2">
      <c r="A283" s="80"/>
      <c r="B283" s="80"/>
      <c r="C283" s="190" t="s">
        <v>249</v>
      </c>
      <c r="D283" s="190"/>
      <c r="E283" s="190"/>
      <c r="F283" s="190"/>
      <c r="G283" s="190"/>
      <c r="H283" s="190"/>
      <c r="I283" s="190"/>
      <c r="J283" s="190"/>
      <c r="K283" s="190"/>
      <c r="L283" s="190"/>
      <c r="M283" s="190"/>
      <c r="N283" s="190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 x14ac:dyDescent="0.2">
      <c r="A284" s="80"/>
      <c r="B284" s="80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2"/>
      <c r="P284" s="72"/>
      <c r="Q284" s="72"/>
      <c r="R284" s="72"/>
      <c r="S284" s="72"/>
      <c r="T284" s="72"/>
      <c r="U284" s="72"/>
      <c r="V284" s="72"/>
      <c r="W284" s="72"/>
    </row>
    <row r="285" spans="1:23" ht="13.35" customHeight="1" x14ac:dyDescent="0.2">
      <c r="A285" s="199" t="s">
        <v>14</v>
      </c>
      <c r="B285" s="196" t="s">
        <v>2</v>
      </c>
      <c r="C285" s="196" t="s">
        <v>3</v>
      </c>
      <c r="D285" s="191" t="s">
        <v>21</v>
      </c>
      <c r="E285" s="192"/>
      <c r="F285" s="192"/>
      <c r="G285" s="193" t="s">
        <v>71</v>
      </c>
      <c r="H285" s="193"/>
      <c r="I285" s="193"/>
      <c r="J285" s="193"/>
      <c r="K285" s="193"/>
      <c r="L285" s="193"/>
      <c r="M285" s="193"/>
      <c r="N285" s="193"/>
      <c r="O285" s="193"/>
      <c r="P285" s="193"/>
      <c r="Q285" s="193"/>
      <c r="R285" s="193"/>
      <c r="S285" s="193"/>
      <c r="T285" s="193"/>
      <c r="U285" s="193"/>
      <c r="V285" s="193"/>
      <c r="W285" s="193"/>
    </row>
    <row r="286" spans="1:23" ht="27" customHeight="1" x14ac:dyDescent="0.2">
      <c r="A286" s="200"/>
      <c r="B286" s="197"/>
      <c r="C286" s="197"/>
      <c r="D286" s="207" t="s">
        <v>18</v>
      </c>
      <c r="E286" s="208" t="s">
        <v>4</v>
      </c>
      <c r="F286" s="209" t="s">
        <v>5</v>
      </c>
      <c r="G286" s="166" t="s">
        <v>16</v>
      </c>
      <c r="H286" s="157"/>
      <c r="I286" s="157"/>
      <c r="J286" s="157"/>
      <c r="K286" s="157"/>
      <c r="L286" s="157"/>
      <c r="M286" s="157"/>
      <c r="N286" s="157"/>
      <c r="O286" s="158"/>
      <c r="P286" s="166" t="s">
        <v>17</v>
      </c>
      <c r="Q286" s="157"/>
      <c r="R286" s="157"/>
      <c r="S286" s="157"/>
      <c r="T286" s="157"/>
      <c r="U286" s="157"/>
      <c r="V286" s="157"/>
      <c r="W286" s="158"/>
    </row>
    <row r="287" spans="1:23" ht="25.35" customHeight="1" x14ac:dyDescent="0.2">
      <c r="A287" s="200"/>
      <c r="B287" s="197"/>
      <c r="C287" s="197"/>
      <c r="D287" s="207"/>
      <c r="E287" s="208"/>
      <c r="F287" s="209"/>
      <c r="G287" s="163" t="s">
        <v>114</v>
      </c>
      <c r="H287" s="164"/>
      <c r="I287" s="165"/>
      <c r="J287" s="163" t="s">
        <v>7</v>
      </c>
      <c r="K287" s="164"/>
      <c r="L287" s="165"/>
      <c r="M287" s="163" t="s">
        <v>8</v>
      </c>
      <c r="N287" s="164"/>
      <c r="O287" s="165"/>
      <c r="P287" s="163" t="s">
        <v>7</v>
      </c>
      <c r="Q287" s="164"/>
      <c r="R287" s="165"/>
      <c r="S287" s="163" t="s">
        <v>19</v>
      </c>
      <c r="T287" s="164"/>
      <c r="U287" s="165"/>
      <c r="V287" s="163" t="s">
        <v>11</v>
      </c>
      <c r="W287" s="165"/>
    </row>
    <row r="288" spans="1:23" ht="59.45" customHeight="1" x14ac:dyDescent="0.2">
      <c r="A288" s="201"/>
      <c r="B288" s="198"/>
      <c r="C288" s="198"/>
      <c r="D288" s="207"/>
      <c r="E288" s="208"/>
      <c r="F288" s="209"/>
      <c r="G288" s="55" t="s">
        <v>4</v>
      </c>
      <c r="H288" s="42" t="s">
        <v>9</v>
      </c>
      <c r="I288" s="81" t="s">
        <v>20</v>
      </c>
      <c r="J288" s="55" t="s">
        <v>4</v>
      </c>
      <c r="K288" s="78" t="s">
        <v>9</v>
      </c>
      <c r="L288" s="71" t="s">
        <v>20</v>
      </c>
      <c r="M288" s="79" t="s">
        <v>4</v>
      </c>
      <c r="N288" s="78" t="s">
        <v>9</v>
      </c>
      <c r="O288" s="71" t="s">
        <v>20</v>
      </c>
      <c r="P288" s="79" t="s">
        <v>4</v>
      </c>
      <c r="Q288" s="78" t="s">
        <v>9</v>
      </c>
      <c r="R288" s="71" t="s">
        <v>20</v>
      </c>
      <c r="S288" s="55" t="s">
        <v>4</v>
      </c>
      <c r="T288" s="42" t="s">
        <v>9</v>
      </c>
      <c r="U288" s="81" t="s">
        <v>20</v>
      </c>
      <c r="V288" s="79" t="s">
        <v>4</v>
      </c>
      <c r="W288" s="78" t="s">
        <v>9</v>
      </c>
    </row>
    <row r="289" spans="1:23" x14ac:dyDescent="0.2">
      <c r="A289" s="86" t="s">
        <v>127</v>
      </c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</row>
    <row r="290" spans="1:23" x14ac:dyDescent="0.2">
      <c r="A290" s="88"/>
      <c r="B290" s="5"/>
      <c r="C290" s="95"/>
      <c r="D290" s="22"/>
      <c r="E290" s="21"/>
      <c r="F290" s="98"/>
      <c r="G290" s="56"/>
      <c r="H290" s="22"/>
      <c r="I290" s="98"/>
      <c r="J290" s="21"/>
      <c r="K290" s="22"/>
      <c r="L290" s="98"/>
      <c r="M290" s="21"/>
      <c r="N290" s="22"/>
      <c r="O290" s="98"/>
      <c r="P290" s="21"/>
      <c r="Q290" s="22"/>
      <c r="R290" s="98"/>
      <c r="S290" s="21"/>
      <c r="T290" s="22"/>
      <c r="U290" s="98"/>
      <c r="V290" s="21"/>
      <c r="W290" s="22"/>
    </row>
    <row r="291" spans="1:23" x14ac:dyDescent="0.2">
      <c r="A291" s="117" t="s">
        <v>128</v>
      </c>
      <c r="B291" s="118"/>
      <c r="C291" s="119"/>
      <c r="D291" s="46">
        <f>SUM(D290:D290)</f>
        <v>0</v>
      </c>
      <c r="E291" s="46">
        <f t="shared" ref="E291:W291" si="42">SUM(E290:E290)</f>
        <v>0</v>
      </c>
      <c r="F291" s="46"/>
      <c r="G291" s="46">
        <f t="shared" si="42"/>
        <v>0</v>
      </c>
      <c r="H291" s="46">
        <f t="shared" si="42"/>
        <v>0</v>
      </c>
      <c r="I291" s="46"/>
      <c r="J291" s="46">
        <f t="shared" si="42"/>
        <v>0</v>
      </c>
      <c r="K291" s="46">
        <f t="shared" si="42"/>
        <v>0</v>
      </c>
      <c r="L291" s="46"/>
      <c r="M291" s="46">
        <f t="shared" si="42"/>
        <v>0</v>
      </c>
      <c r="N291" s="46">
        <f t="shared" si="42"/>
        <v>0</v>
      </c>
      <c r="O291" s="46"/>
      <c r="P291" s="46">
        <f t="shared" si="42"/>
        <v>0</v>
      </c>
      <c r="Q291" s="46">
        <f t="shared" si="42"/>
        <v>0</v>
      </c>
      <c r="R291" s="46"/>
      <c r="S291" s="46">
        <f t="shared" si="42"/>
        <v>0</v>
      </c>
      <c r="T291" s="46">
        <f t="shared" si="42"/>
        <v>0</v>
      </c>
      <c r="U291" s="46"/>
      <c r="V291" s="46">
        <f t="shared" si="42"/>
        <v>0</v>
      </c>
      <c r="W291" s="46">
        <f t="shared" si="42"/>
        <v>0</v>
      </c>
    </row>
    <row r="292" spans="1:23" ht="16.350000000000001" customHeight="1" x14ac:dyDescent="0.2">
      <c r="A292" s="89" t="s">
        <v>129</v>
      </c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1"/>
    </row>
    <row r="293" spans="1:23" ht="15.75" x14ac:dyDescent="0.2">
      <c r="A293" s="24" t="s">
        <v>355</v>
      </c>
      <c r="B293" s="19" t="s">
        <v>186</v>
      </c>
      <c r="C293" s="88" t="s">
        <v>275</v>
      </c>
      <c r="D293" s="22">
        <f>SUM(H293,K293,N293,Q293,T293,W293)</f>
        <v>15</v>
      </c>
      <c r="E293" s="21">
        <f>SUM(G293,J293,M293,P293,S293,V293)</f>
        <v>1</v>
      </c>
      <c r="F293" s="98" t="s">
        <v>41</v>
      </c>
      <c r="G293" s="56">
        <v>0.5</v>
      </c>
      <c r="H293" s="22">
        <v>5</v>
      </c>
      <c r="I293" s="98">
        <v>300</v>
      </c>
      <c r="J293" s="21"/>
      <c r="K293" s="22"/>
      <c r="L293" s="98"/>
      <c r="M293" s="21">
        <v>0.5</v>
      </c>
      <c r="N293" s="22">
        <v>10</v>
      </c>
      <c r="O293" s="98">
        <v>25</v>
      </c>
      <c r="P293" s="21"/>
      <c r="Q293" s="22"/>
      <c r="R293" s="98"/>
      <c r="S293" s="21"/>
      <c r="T293" s="22"/>
      <c r="U293" s="98"/>
      <c r="V293" s="21"/>
      <c r="W293" s="22"/>
    </row>
    <row r="294" spans="1:23" ht="31.5" x14ac:dyDescent="0.2">
      <c r="A294" s="24" t="s">
        <v>336</v>
      </c>
      <c r="B294" s="19" t="s">
        <v>38</v>
      </c>
      <c r="C294" s="88" t="s">
        <v>265</v>
      </c>
      <c r="D294" s="22">
        <f>SUM(H294,K294,N294,P294,S294,V294)</f>
        <v>20</v>
      </c>
      <c r="E294" s="21">
        <f>SUM(G294,J294,M294,P294,S294,V294)</f>
        <v>0</v>
      </c>
      <c r="F294" s="98" t="s">
        <v>42</v>
      </c>
      <c r="G294" s="56"/>
      <c r="H294" s="22"/>
      <c r="I294" s="98"/>
      <c r="J294" s="21"/>
      <c r="K294" s="22">
        <v>20</v>
      </c>
      <c r="L294" s="98">
        <v>15</v>
      </c>
      <c r="M294" s="21"/>
      <c r="N294" s="22"/>
      <c r="O294" s="98"/>
      <c r="P294" s="21"/>
      <c r="Q294" s="22"/>
      <c r="R294" s="98"/>
      <c r="S294" s="21"/>
      <c r="T294" s="22"/>
      <c r="U294" s="98"/>
      <c r="V294" s="21"/>
      <c r="W294" s="22"/>
    </row>
    <row r="295" spans="1:23" x14ac:dyDescent="0.2">
      <c r="A295" s="117" t="s">
        <v>130</v>
      </c>
      <c r="B295" s="118"/>
      <c r="C295" s="119"/>
      <c r="D295" s="46">
        <f>SUM(D293)</f>
        <v>15</v>
      </c>
      <c r="E295" s="46">
        <f>SUM(G293,J293,M293,P293,S293,V293)</f>
        <v>1</v>
      </c>
      <c r="F295" s="46"/>
      <c r="G295" s="46">
        <f t="shared" ref="G295:V295" si="43">SUM(G293)</f>
        <v>0.5</v>
      </c>
      <c r="H295" s="46">
        <f t="shared" si="43"/>
        <v>5</v>
      </c>
      <c r="I295" s="46"/>
      <c r="J295" s="46">
        <f t="shared" si="43"/>
        <v>0</v>
      </c>
      <c r="K295" s="46">
        <f t="shared" si="43"/>
        <v>0</v>
      </c>
      <c r="L295" s="46"/>
      <c r="M295" s="46">
        <f t="shared" si="43"/>
        <v>0.5</v>
      </c>
      <c r="N295" s="46">
        <f t="shared" si="43"/>
        <v>10</v>
      </c>
      <c r="O295" s="46"/>
      <c r="P295" s="46">
        <f t="shared" si="43"/>
        <v>0</v>
      </c>
      <c r="Q295" s="46">
        <f t="shared" si="43"/>
        <v>0</v>
      </c>
      <c r="R295" s="46"/>
      <c r="S295" s="46">
        <f t="shared" si="43"/>
        <v>0</v>
      </c>
      <c r="T295" s="46">
        <f t="shared" si="43"/>
        <v>0</v>
      </c>
      <c r="U295" s="46"/>
      <c r="V295" s="46">
        <f t="shared" si="43"/>
        <v>0</v>
      </c>
      <c r="W295" s="46">
        <f t="shared" ref="W295" si="44">SUM(W293)</f>
        <v>0</v>
      </c>
    </row>
    <row r="296" spans="1:23" x14ac:dyDescent="0.2">
      <c r="A296" s="89" t="s">
        <v>131</v>
      </c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1"/>
    </row>
    <row r="297" spans="1:23" ht="15.75" x14ac:dyDescent="0.2">
      <c r="A297" s="24" t="s">
        <v>356</v>
      </c>
      <c r="B297" s="19" t="s">
        <v>78</v>
      </c>
      <c r="C297" s="88" t="s">
        <v>36</v>
      </c>
      <c r="D297" s="22">
        <f>SUM(H297,K297,N297,Q297,T297,W297)</f>
        <v>75</v>
      </c>
      <c r="E297" s="21">
        <f>SUM(G297,J297,M297,P297,S297,V297)</f>
        <v>6</v>
      </c>
      <c r="F297" s="98" t="s">
        <v>45</v>
      </c>
      <c r="G297" s="56">
        <v>1</v>
      </c>
      <c r="H297" s="22">
        <v>15</v>
      </c>
      <c r="I297" s="98">
        <v>300</v>
      </c>
      <c r="J297" s="21"/>
      <c r="K297" s="22"/>
      <c r="L297" s="98"/>
      <c r="M297" s="21"/>
      <c r="N297" s="22"/>
      <c r="O297" s="98"/>
      <c r="P297" s="21">
        <v>5</v>
      </c>
      <c r="Q297" s="22">
        <v>60</v>
      </c>
      <c r="R297" s="98">
        <v>10</v>
      </c>
      <c r="S297" s="21"/>
      <c r="T297" s="22"/>
      <c r="U297" s="98"/>
      <c r="V297" s="21"/>
      <c r="W297" s="22"/>
    </row>
    <row r="298" spans="1:23" ht="15.75" x14ac:dyDescent="0.2">
      <c r="A298" s="194" t="s">
        <v>357</v>
      </c>
      <c r="B298" s="205" t="s">
        <v>181</v>
      </c>
      <c r="C298" s="206"/>
      <c r="D298" s="82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4"/>
    </row>
    <row r="299" spans="1:23" ht="15.75" x14ac:dyDescent="0.2">
      <c r="A299" s="195"/>
      <c r="B299" s="19" t="s">
        <v>182</v>
      </c>
      <c r="C299" s="104" t="s">
        <v>36</v>
      </c>
      <c r="D299" s="171">
        <f>SUM(H299,H300,H301,H302,K299,K300,K301,K302,N299,N300,N301,N302,Q299,Q300,Q301,Q302,T299,T300,T301,T302,W299,W300,W301,W302)</f>
        <v>60</v>
      </c>
      <c r="E299" s="174">
        <f>SUM(G299,G300,G301,G302,J299,J300,J301,J302,M299,M300,M301,M302,P299,P300,P301,P302,S299,S300,S301,S302,V299,V300,V301,V302)</f>
        <v>3</v>
      </c>
      <c r="F299" s="177" t="s">
        <v>42</v>
      </c>
      <c r="G299" s="56">
        <v>0.5</v>
      </c>
      <c r="H299" s="22">
        <v>10</v>
      </c>
      <c r="I299" s="98">
        <v>300</v>
      </c>
      <c r="J299" s="21"/>
      <c r="K299" s="22"/>
      <c r="L299" s="98"/>
      <c r="M299" s="21"/>
      <c r="N299" s="22"/>
      <c r="O299" s="98"/>
      <c r="P299" s="21">
        <v>1</v>
      </c>
      <c r="Q299" s="22">
        <v>20</v>
      </c>
      <c r="R299" s="98">
        <v>10</v>
      </c>
      <c r="S299" s="21"/>
      <c r="T299" s="22"/>
      <c r="U299" s="98"/>
      <c r="V299" s="21"/>
      <c r="W299" s="22"/>
    </row>
    <row r="300" spans="1:23" ht="15.75" x14ac:dyDescent="0.2">
      <c r="A300" s="195"/>
      <c r="B300" s="19" t="s">
        <v>183</v>
      </c>
      <c r="C300" s="195"/>
      <c r="D300" s="172"/>
      <c r="E300" s="175"/>
      <c r="F300" s="178"/>
      <c r="G300" s="56">
        <v>0.5</v>
      </c>
      <c r="H300" s="22">
        <v>10</v>
      </c>
      <c r="I300" s="98">
        <v>300</v>
      </c>
      <c r="J300" s="21"/>
      <c r="K300" s="22"/>
      <c r="L300" s="98"/>
      <c r="M300" s="21"/>
      <c r="N300" s="22"/>
      <c r="O300" s="98"/>
      <c r="P300" s="21">
        <v>1</v>
      </c>
      <c r="Q300" s="22">
        <v>20</v>
      </c>
      <c r="R300" s="98">
        <v>10</v>
      </c>
      <c r="S300" s="21"/>
      <c r="T300" s="22"/>
      <c r="U300" s="98"/>
      <c r="V300" s="21"/>
      <c r="W300" s="22"/>
    </row>
    <row r="301" spans="1:23" ht="15.75" x14ac:dyDescent="0.2">
      <c r="A301" s="195"/>
      <c r="B301" s="19" t="s">
        <v>184</v>
      </c>
      <c r="C301" s="195"/>
      <c r="D301" s="172"/>
      <c r="E301" s="175"/>
      <c r="F301" s="178"/>
      <c r="G301" s="56"/>
      <c r="H301" s="22"/>
      <c r="I301" s="98"/>
      <c r="J301" s="21"/>
      <c r="K301" s="22"/>
      <c r="L301" s="98"/>
      <c r="M301" s="21"/>
      <c r="N301" s="22"/>
      <c r="O301" s="98"/>
      <c r="P301" s="21"/>
      <c r="Q301" s="22"/>
      <c r="R301" s="98"/>
      <c r="S301" s="21"/>
      <c r="T301" s="22"/>
      <c r="U301" s="98"/>
      <c r="V301" s="21"/>
      <c r="W301" s="22"/>
    </row>
    <row r="302" spans="1:23" ht="36.75" customHeight="1" x14ac:dyDescent="0.2">
      <c r="A302" s="105"/>
      <c r="B302" s="19" t="s">
        <v>185</v>
      </c>
      <c r="C302" s="105"/>
      <c r="D302" s="173"/>
      <c r="E302" s="176"/>
      <c r="F302" s="179"/>
      <c r="G302" s="56"/>
      <c r="H302" s="22"/>
      <c r="I302" s="98"/>
      <c r="J302" s="21"/>
      <c r="K302" s="22"/>
      <c r="L302" s="98"/>
      <c r="M302" s="21"/>
      <c r="N302" s="22"/>
      <c r="O302" s="98"/>
      <c r="P302" s="21"/>
      <c r="Q302" s="22"/>
      <c r="R302" s="98"/>
      <c r="S302" s="21"/>
      <c r="T302" s="22"/>
      <c r="U302" s="98"/>
      <c r="V302" s="21"/>
      <c r="W302" s="22"/>
    </row>
    <row r="303" spans="1:23" x14ac:dyDescent="0.2">
      <c r="A303" s="117" t="s">
        <v>132</v>
      </c>
      <c r="B303" s="118"/>
      <c r="C303" s="119"/>
      <c r="D303" s="46">
        <f>SUM(D297,D299)</f>
        <v>135</v>
      </c>
      <c r="E303" s="46">
        <f t="shared" ref="E303:W303" si="45">SUM(E297,E299)</f>
        <v>9</v>
      </c>
      <c r="F303" s="46"/>
      <c r="G303" s="46">
        <f>SUM(G297,G299,G300,G301,G302)</f>
        <v>2</v>
      </c>
      <c r="H303" s="46">
        <f>SUM(H297,H299,H300,H301,H302)</f>
        <v>35</v>
      </c>
      <c r="I303" s="46"/>
      <c r="J303" s="46">
        <f t="shared" si="45"/>
        <v>0</v>
      </c>
      <c r="K303" s="46">
        <f t="shared" si="45"/>
        <v>0</v>
      </c>
      <c r="L303" s="46"/>
      <c r="M303" s="46">
        <f t="shared" si="45"/>
        <v>0</v>
      </c>
      <c r="N303" s="46">
        <f t="shared" si="45"/>
        <v>0</v>
      </c>
      <c r="O303" s="46"/>
      <c r="P303" s="46">
        <f>SUM(P297,P299,P300,P301,P302)</f>
        <v>7</v>
      </c>
      <c r="Q303" s="46">
        <f>SUM(Q297,Q299,Q300,Q301,Q302)</f>
        <v>100</v>
      </c>
      <c r="R303" s="46"/>
      <c r="S303" s="46">
        <f t="shared" si="45"/>
        <v>0</v>
      </c>
      <c r="T303" s="46">
        <f t="shared" si="45"/>
        <v>0</v>
      </c>
      <c r="U303" s="46"/>
      <c r="V303" s="46">
        <f t="shared" si="45"/>
        <v>0</v>
      </c>
      <c r="W303" s="46">
        <f t="shared" si="45"/>
        <v>0</v>
      </c>
    </row>
    <row r="304" spans="1:23" x14ac:dyDescent="0.2">
      <c r="A304" s="89" t="s">
        <v>133</v>
      </c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1"/>
    </row>
    <row r="305" spans="1:23" ht="31.5" x14ac:dyDescent="0.2">
      <c r="A305" s="24" t="s">
        <v>358</v>
      </c>
      <c r="B305" s="19" t="s">
        <v>222</v>
      </c>
      <c r="C305" s="88" t="s">
        <v>158</v>
      </c>
      <c r="D305" s="22">
        <f>SUM(H305,K305,N305,Q305,T305,W305)</f>
        <v>35</v>
      </c>
      <c r="E305" s="21">
        <f>SUM(G305,J305,M305,P332,S305,V305)</f>
        <v>2</v>
      </c>
      <c r="F305" s="75" t="s">
        <v>41</v>
      </c>
      <c r="G305" s="56">
        <v>1</v>
      </c>
      <c r="H305" s="22">
        <v>15</v>
      </c>
      <c r="I305" s="98">
        <v>300</v>
      </c>
      <c r="J305" s="21"/>
      <c r="K305" s="22"/>
      <c r="L305" s="98"/>
      <c r="M305" s="21"/>
      <c r="N305" s="22"/>
      <c r="O305" s="98"/>
      <c r="P305" s="21"/>
      <c r="Q305" s="22"/>
      <c r="R305" s="98"/>
      <c r="S305" s="21">
        <v>1</v>
      </c>
      <c r="T305" s="22">
        <v>20</v>
      </c>
      <c r="U305" s="98">
        <v>5</v>
      </c>
      <c r="V305" s="21"/>
      <c r="W305" s="22"/>
    </row>
    <row r="306" spans="1:23" ht="35.25" customHeight="1" x14ac:dyDescent="0.2">
      <c r="A306" s="24" t="s">
        <v>359</v>
      </c>
      <c r="B306" s="19" t="s">
        <v>223</v>
      </c>
      <c r="C306" s="88" t="s">
        <v>216</v>
      </c>
      <c r="D306" s="22">
        <f t="shared" ref="D306:D311" si="46">SUM(H306,K306,N306,Q306,T306,W306)</f>
        <v>45</v>
      </c>
      <c r="E306" s="21">
        <f t="shared" ref="E306" si="47">SUM(G306,J306,M306,P333,S306,V306)</f>
        <v>2</v>
      </c>
      <c r="F306" s="75" t="s">
        <v>41</v>
      </c>
      <c r="G306" s="56">
        <v>0.5</v>
      </c>
      <c r="H306" s="22">
        <v>15</v>
      </c>
      <c r="I306" s="98">
        <v>300</v>
      </c>
      <c r="J306" s="21"/>
      <c r="K306" s="22"/>
      <c r="L306" s="98"/>
      <c r="M306" s="21"/>
      <c r="N306" s="22"/>
      <c r="O306" s="98"/>
      <c r="P306" s="21"/>
      <c r="Q306" s="22"/>
      <c r="R306" s="98"/>
      <c r="S306" s="21">
        <v>1.5</v>
      </c>
      <c r="T306" s="22">
        <v>30</v>
      </c>
      <c r="U306" s="98">
        <v>5</v>
      </c>
      <c r="V306" s="21"/>
      <c r="W306" s="22"/>
    </row>
    <row r="307" spans="1:23" ht="31.5" x14ac:dyDescent="0.2">
      <c r="A307" s="24" t="s">
        <v>360</v>
      </c>
      <c r="B307" s="19" t="s">
        <v>224</v>
      </c>
      <c r="C307" s="88" t="s">
        <v>216</v>
      </c>
      <c r="D307" s="22">
        <f t="shared" si="46"/>
        <v>45</v>
      </c>
      <c r="E307" s="21">
        <v>2</v>
      </c>
      <c r="F307" s="75" t="s">
        <v>41</v>
      </c>
      <c r="G307" s="56">
        <v>0.5</v>
      </c>
      <c r="H307" s="22">
        <v>10</v>
      </c>
      <c r="I307" s="98">
        <v>300</v>
      </c>
      <c r="J307" s="21"/>
      <c r="K307" s="22"/>
      <c r="L307" s="98"/>
      <c r="M307" s="21"/>
      <c r="N307" s="22"/>
      <c r="O307" s="98"/>
      <c r="P307" s="21"/>
      <c r="Q307" s="22"/>
      <c r="R307" s="98"/>
      <c r="S307" s="21">
        <v>1.5</v>
      </c>
      <c r="T307" s="22">
        <v>35</v>
      </c>
      <c r="U307" s="98">
        <v>5</v>
      </c>
      <c r="V307" s="21"/>
      <c r="W307" s="22"/>
    </row>
    <row r="308" spans="1:23" ht="31.5" x14ac:dyDescent="0.2">
      <c r="A308" s="24" t="s">
        <v>361</v>
      </c>
      <c r="B308" s="19" t="s">
        <v>225</v>
      </c>
      <c r="C308" s="88" t="s">
        <v>216</v>
      </c>
      <c r="D308" s="22">
        <f t="shared" si="46"/>
        <v>25</v>
      </c>
      <c r="E308" s="21">
        <f>SUM(G308,J308,M308,P334,S308,V308)</f>
        <v>2</v>
      </c>
      <c r="F308" s="75" t="s">
        <v>41</v>
      </c>
      <c r="G308" s="56">
        <v>0.5</v>
      </c>
      <c r="H308" s="22">
        <v>10</v>
      </c>
      <c r="I308" s="98">
        <v>300</v>
      </c>
      <c r="J308" s="21"/>
      <c r="K308" s="22"/>
      <c r="L308" s="98"/>
      <c r="M308" s="21"/>
      <c r="N308" s="22"/>
      <c r="O308" s="98"/>
      <c r="P308" s="21"/>
      <c r="Q308" s="22"/>
      <c r="R308" s="98"/>
      <c r="S308" s="21">
        <v>1.5</v>
      </c>
      <c r="T308" s="22">
        <v>15</v>
      </c>
      <c r="U308" s="98">
        <v>5</v>
      </c>
      <c r="V308" s="21"/>
      <c r="W308" s="22"/>
    </row>
    <row r="309" spans="1:23" ht="31.5" x14ac:dyDescent="0.2">
      <c r="A309" s="24" t="s">
        <v>362</v>
      </c>
      <c r="B309" s="18" t="s">
        <v>219</v>
      </c>
      <c r="C309" s="88" t="s">
        <v>36</v>
      </c>
      <c r="D309" s="22">
        <f t="shared" si="46"/>
        <v>45</v>
      </c>
      <c r="E309" s="21">
        <f>SUM(G309,J309,M309,P336,S309,V309)</f>
        <v>3</v>
      </c>
      <c r="F309" s="75" t="s">
        <v>42</v>
      </c>
      <c r="G309" s="56">
        <v>1.5</v>
      </c>
      <c r="H309" s="22">
        <v>30</v>
      </c>
      <c r="I309" s="98">
        <v>300</v>
      </c>
      <c r="J309" s="21"/>
      <c r="K309" s="22"/>
      <c r="L309" s="98"/>
      <c r="M309" s="21"/>
      <c r="N309" s="22"/>
      <c r="O309" s="98"/>
      <c r="P309" s="21"/>
      <c r="Q309" s="22"/>
      <c r="R309" s="98"/>
      <c r="S309" s="21">
        <v>1.5</v>
      </c>
      <c r="T309" s="22">
        <v>15</v>
      </c>
      <c r="U309" s="98">
        <v>5</v>
      </c>
      <c r="V309" s="21"/>
      <c r="W309" s="22"/>
    </row>
    <row r="310" spans="1:23" ht="31.5" x14ac:dyDescent="0.2">
      <c r="A310" s="24" t="s">
        <v>363</v>
      </c>
      <c r="B310" s="18" t="s">
        <v>220</v>
      </c>
      <c r="C310" s="88" t="s">
        <v>216</v>
      </c>
      <c r="D310" s="22">
        <f t="shared" si="46"/>
        <v>30</v>
      </c>
      <c r="E310" s="21">
        <f>SUM(G310,J310,M310,P337,S310,V310)</f>
        <v>2</v>
      </c>
      <c r="F310" s="75" t="s">
        <v>42</v>
      </c>
      <c r="G310" s="56">
        <v>1</v>
      </c>
      <c r="H310" s="22">
        <v>15</v>
      </c>
      <c r="I310" s="98">
        <v>300</v>
      </c>
      <c r="J310" s="21"/>
      <c r="K310" s="22"/>
      <c r="L310" s="98"/>
      <c r="M310" s="21"/>
      <c r="N310" s="22"/>
      <c r="O310" s="98"/>
      <c r="P310" s="21"/>
      <c r="Q310" s="22"/>
      <c r="R310" s="98"/>
      <c r="S310" s="21">
        <v>1</v>
      </c>
      <c r="T310" s="22">
        <v>15</v>
      </c>
      <c r="U310" s="98">
        <v>5</v>
      </c>
      <c r="V310" s="21"/>
      <c r="W310" s="22"/>
    </row>
    <row r="311" spans="1:23" ht="31.5" x14ac:dyDescent="0.2">
      <c r="A311" s="24" t="s">
        <v>364</v>
      </c>
      <c r="B311" s="18" t="s">
        <v>221</v>
      </c>
      <c r="C311" s="88" t="s">
        <v>247</v>
      </c>
      <c r="D311" s="22">
        <f t="shared" si="46"/>
        <v>45</v>
      </c>
      <c r="E311" s="21">
        <f>SUM(G311,J311,M311,P338,S311,V311)</f>
        <v>2</v>
      </c>
      <c r="F311" s="75" t="s">
        <v>42</v>
      </c>
      <c r="G311" s="56">
        <v>1</v>
      </c>
      <c r="H311" s="22">
        <v>30</v>
      </c>
      <c r="I311" s="98">
        <v>300</v>
      </c>
      <c r="J311" s="21"/>
      <c r="K311" s="22"/>
      <c r="L311" s="98"/>
      <c r="M311" s="21"/>
      <c r="N311" s="22"/>
      <c r="O311" s="98"/>
      <c r="P311" s="21"/>
      <c r="Q311" s="22"/>
      <c r="R311" s="98"/>
      <c r="S311" s="21">
        <v>1</v>
      </c>
      <c r="T311" s="22">
        <v>15</v>
      </c>
      <c r="U311" s="98">
        <v>5</v>
      </c>
      <c r="V311" s="21"/>
      <c r="W311" s="22"/>
    </row>
    <row r="312" spans="1:23" x14ac:dyDescent="0.2">
      <c r="A312" s="117" t="s">
        <v>134</v>
      </c>
      <c r="B312" s="118"/>
      <c r="C312" s="119"/>
      <c r="D312" s="46">
        <f>SUM(D305:D311)</f>
        <v>270</v>
      </c>
      <c r="E312" s="46">
        <f t="shared" ref="E312:W312" si="48">SUM(E305:E311)</f>
        <v>15</v>
      </c>
      <c r="F312" s="46"/>
      <c r="G312" s="46">
        <f t="shared" si="48"/>
        <v>6</v>
      </c>
      <c r="H312" s="46">
        <f t="shared" si="48"/>
        <v>125</v>
      </c>
      <c r="I312" s="46"/>
      <c r="J312" s="46">
        <f t="shared" si="48"/>
        <v>0</v>
      </c>
      <c r="K312" s="46">
        <f t="shared" si="48"/>
        <v>0</v>
      </c>
      <c r="L312" s="46"/>
      <c r="M312" s="46">
        <f t="shared" si="48"/>
        <v>0</v>
      </c>
      <c r="N312" s="46">
        <f t="shared" si="48"/>
        <v>0</v>
      </c>
      <c r="O312" s="46"/>
      <c r="P312" s="46">
        <f t="shared" si="48"/>
        <v>0</v>
      </c>
      <c r="Q312" s="46">
        <f t="shared" si="48"/>
        <v>0</v>
      </c>
      <c r="R312" s="46"/>
      <c r="S312" s="46">
        <f t="shared" si="48"/>
        <v>9</v>
      </c>
      <c r="T312" s="46">
        <f t="shared" si="48"/>
        <v>145</v>
      </c>
      <c r="U312" s="46"/>
      <c r="V312" s="46">
        <f t="shared" si="48"/>
        <v>0</v>
      </c>
      <c r="W312" s="46">
        <f t="shared" si="48"/>
        <v>0</v>
      </c>
    </row>
    <row r="313" spans="1:23" x14ac:dyDescent="0.2">
      <c r="A313" s="89" t="s">
        <v>203</v>
      </c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1"/>
    </row>
    <row r="314" spans="1:23" x14ac:dyDescent="0.2">
      <c r="A314" s="98"/>
      <c r="B314" s="6"/>
      <c r="C314" s="95"/>
      <c r="D314" s="22"/>
      <c r="E314" s="21"/>
      <c r="F314" s="75"/>
      <c r="G314" s="56"/>
      <c r="H314" s="22"/>
      <c r="I314" s="98"/>
      <c r="J314" s="21"/>
      <c r="K314" s="22"/>
      <c r="L314" s="98"/>
      <c r="M314" s="21"/>
      <c r="N314" s="22"/>
      <c r="O314" s="98"/>
      <c r="P314" s="21"/>
      <c r="Q314" s="22"/>
      <c r="R314" s="98"/>
      <c r="S314" s="21"/>
      <c r="T314" s="22"/>
      <c r="U314" s="98"/>
      <c r="V314" s="21"/>
      <c r="W314" s="22"/>
    </row>
    <row r="315" spans="1:23" x14ac:dyDescent="0.2">
      <c r="A315" s="117" t="s">
        <v>136</v>
      </c>
      <c r="B315" s="118"/>
      <c r="C315" s="119"/>
      <c r="D315" s="46">
        <f>SUM(D314:D314)</f>
        <v>0</v>
      </c>
      <c r="E315" s="46">
        <f t="shared" ref="E315:W315" si="49">SUM(E314:E314)</f>
        <v>0</v>
      </c>
      <c r="F315" s="46"/>
      <c r="G315" s="46">
        <f t="shared" si="49"/>
        <v>0</v>
      </c>
      <c r="H315" s="46">
        <f t="shared" si="49"/>
        <v>0</v>
      </c>
      <c r="I315" s="46"/>
      <c r="J315" s="46">
        <f t="shared" si="49"/>
        <v>0</v>
      </c>
      <c r="K315" s="46">
        <f t="shared" si="49"/>
        <v>0</v>
      </c>
      <c r="L315" s="46"/>
      <c r="M315" s="46">
        <f t="shared" si="49"/>
        <v>0</v>
      </c>
      <c r="N315" s="46">
        <f t="shared" si="49"/>
        <v>0</v>
      </c>
      <c r="O315" s="46"/>
      <c r="P315" s="46">
        <f t="shared" si="49"/>
        <v>0</v>
      </c>
      <c r="Q315" s="46">
        <f t="shared" si="49"/>
        <v>0</v>
      </c>
      <c r="R315" s="46"/>
      <c r="S315" s="46">
        <f t="shared" si="49"/>
        <v>0</v>
      </c>
      <c r="T315" s="46">
        <f t="shared" si="49"/>
        <v>0</v>
      </c>
      <c r="U315" s="46"/>
      <c r="V315" s="46">
        <f t="shared" si="49"/>
        <v>0</v>
      </c>
      <c r="W315" s="46">
        <f t="shared" si="49"/>
        <v>0</v>
      </c>
    </row>
    <row r="316" spans="1:23" x14ac:dyDescent="0.2">
      <c r="A316" s="89" t="s">
        <v>135</v>
      </c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1"/>
    </row>
    <row r="317" spans="1:23" ht="31.5" x14ac:dyDescent="0.2">
      <c r="A317" s="24" t="s">
        <v>365</v>
      </c>
      <c r="B317" s="19" t="s">
        <v>180</v>
      </c>
      <c r="C317" s="88" t="s">
        <v>216</v>
      </c>
      <c r="D317" s="22">
        <f>SUM(H317,K317,N317,Q317,T317,W317)</f>
        <v>100</v>
      </c>
      <c r="E317" s="21">
        <f>SUM(G317,J317,M317,P317,S317,V317)</f>
        <v>4</v>
      </c>
      <c r="F317" s="75" t="s">
        <v>41</v>
      </c>
      <c r="G317" s="56"/>
      <c r="H317" s="22"/>
      <c r="I317" s="98"/>
      <c r="J317" s="21"/>
      <c r="K317" s="22"/>
      <c r="L317" s="98"/>
      <c r="M317" s="21"/>
      <c r="N317" s="22"/>
      <c r="O317" s="98"/>
      <c r="P317" s="21"/>
      <c r="Q317" s="22"/>
      <c r="R317" s="98"/>
      <c r="S317" s="21"/>
      <c r="T317" s="22"/>
      <c r="U317" s="98"/>
      <c r="V317" s="21">
        <v>4</v>
      </c>
      <c r="W317" s="22">
        <v>100</v>
      </c>
    </row>
    <row r="318" spans="1:23" x14ac:dyDescent="0.2">
      <c r="A318" s="117" t="s">
        <v>137</v>
      </c>
      <c r="B318" s="118"/>
      <c r="C318" s="119"/>
      <c r="D318" s="46">
        <f>SUM(D317)</f>
        <v>100</v>
      </c>
      <c r="E318" s="46">
        <f t="shared" ref="E318:W318" si="50">SUM(E317)</f>
        <v>4</v>
      </c>
      <c r="F318" s="46"/>
      <c r="G318" s="46">
        <f t="shared" si="50"/>
        <v>0</v>
      </c>
      <c r="H318" s="46">
        <f t="shared" si="50"/>
        <v>0</v>
      </c>
      <c r="I318" s="46"/>
      <c r="J318" s="46">
        <f t="shared" si="50"/>
        <v>0</v>
      </c>
      <c r="K318" s="46">
        <f t="shared" si="50"/>
        <v>0</v>
      </c>
      <c r="L318" s="46"/>
      <c r="M318" s="46">
        <f t="shared" si="50"/>
        <v>0</v>
      </c>
      <c r="N318" s="46">
        <f t="shared" si="50"/>
        <v>0</v>
      </c>
      <c r="O318" s="46"/>
      <c r="P318" s="46">
        <f t="shared" si="50"/>
        <v>0</v>
      </c>
      <c r="Q318" s="46">
        <f t="shared" si="50"/>
        <v>0</v>
      </c>
      <c r="R318" s="46"/>
      <c r="S318" s="46">
        <f t="shared" si="50"/>
        <v>0</v>
      </c>
      <c r="T318" s="46">
        <f t="shared" si="50"/>
        <v>0</v>
      </c>
      <c r="U318" s="46"/>
      <c r="V318" s="46">
        <f t="shared" si="50"/>
        <v>4</v>
      </c>
      <c r="W318" s="46">
        <f t="shared" si="50"/>
        <v>100</v>
      </c>
    </row>
    <row r="319" spans="1:23" x14ac:dyDescent="0.2">
      <c r="A319" s="92" t="s">
        <v>138</v>
      </c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4"/>
    </row>
    <row r="320" spans="1:23" x14ac:dyDescent="0.2">
      <c r="A320" s="89" t="s">
        <v>139</v>
      </c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1"/>
    </row>
    <row r="321" spans="1:23" ht="15.75" x14ac:dyDescent="0.2">
      <c r="A321" s="24" t="s">
        <v>366</v>
      </c>
      <c r="B321" s="19" t="s">
        <v>74</v>
      </c>
      <c r="C321" s="88" t="s">
        <v>36</v>
      </c>
      <c r="D321" s="22">
        <f>SUM(H321,K321,N321,Q321,T321,W321)</f>
        <v>24</v>
      </c>
      <c r="E321" s="21">
        <f>SUM(G321,J321,M321,P321,S321,V321)</f>
        <v>1</v>
      </c>
      <c r="F321" s="75" t="s">
        <v>41</v>
      </c>
      <c r="G321" s="56">
        <v>0.5</v>
      </c>
      <c r="H321" s="22">
        <v>4</v>
      </c>
      <c r="I321" s="98">
        <v>300</v>
      </c>
      <c r="J321" s="21"/>
      <c r="K321" s="22"/>
      <c r="L321" s="98"/>
      <c r="M321" s="21"/>
      <c r="N321" s="22"/>
      <c r="O321" s="98"/>
      <c r="P321" s="21">
        <v>0.5</v>
      </c>
      <c r="Q321" s="22">
        <v>20</v>
      </c>
      <c r="R321" s="98">
        <v>10</v>
      </c>
      <c r="S321" s="21"/>
      <c r="T321" s="22"/>
      <c r="U321" s="98"/>
      <c r="V321" s="21"/>
      <c r="W321" s="22"/>
    </row>
    <row r="322" spans="1:23" x14ac:dyDescent="0.2">
      <c r="A322" s="187" t="s">
        <v>140</v>
      </c>
      <c r="B322" s="188"/>
      <c r="C322" s="189"/>
      <c r="D322" s="49">
        <f>SUM(D321)</f>
        <v>24</v>
      </c>
      <c r="E322" s="49">
        <f t="shared" ref="E322:W322" si="51">SUM(E321)</f>
        <v>1</v>
      </c>
      <c r="F322" s="49"/>
      <c r="G322" s="49">
        <f t="shared" si="51"/>
        <v>0.5</v>
      </c>
      <c r="H322" s="49">
        <f t="shared" si="51"/>
        <v>4</v>
      </c>
      <c r="I322" s="49"/>
      <c r="J322" s="49">
        <f t="shared" si="51"/>
        <v>0</v>
      </c>
      <c r="K322" s="49">
        <f t="shared" si="51"/>
        <v>0</v>
      </c>
      <c r="L322" s="49"/>
      <c r="M322" s="49">
        <f t="shared" si="51"/>
        <v>0</v>
      </c>
      <c r="N322" s="49">
        <f t="shared" si="51"/>
        <v>0</v>
      </c>
      <c r="O322" s="49"/>
      <c r="P322" s="49">
        <f t="shared" si="51"/>
        <v>0.5</v>
      </c>
      <c r="Q322" s="49">
        <f t="shared" si="51"/>
        <v>20</v>
      </c>
      <c r="R322" s="49"/>
      <c r="S322" s="49">
        <f t="shared" si="51"/>
        <v>0</v>
      </c>
      <c r="T322" s="49">
        <f t="shared" si="51"/>
        <v>0</v>
      </c>
      <c r="U322" s="49"/>
      <c r="V322" s="49">
        <f t="shared" si="51"/>
        <v>0</v>
      </c>
      <c r="W322" s="49">
        <f t="shared" si="51"/>
        <v>0</v>
      </c>
    </row>
    <row r="323" spans="1:23" x14ac:dyDescent="0.2">
      <c r="A323" s="86" t="s">
        <v>141</v>
      </c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96"/>
    </row>
    <row r="324" spans="1:23" x14ac:dyDescent="0.2">
      <c r="A324" s="98"/>
      <c r="B324" s="1"/>
      <c r="C324" s="98"/>
      <c r="D324" s="22"/>
      <c r="E324" s="56"/>
      <c r="F324" s="98"/>
      <c r="G324" s="56"/>
      <c r="H324" s="22"/>
      <c r="I324" s="98"/>
      <c r="J324" s="21"/>
      <c r="K324" s="22"/>
      <c r="L324" s="98"/>
      <c r="M324" s="21"/>
      <c r="N324" s="22"/>
      <c r="O324" s="98"/>
      <c r="P324" s="21"/>
      <c r="Q324" s="22"/>
      <c r="R324" s="98"/>
      <c r="S324" s="21"/>
      <c r="T324" s="22"/>
      <c r="U324" s="98"/>
      <c r="V324" s="21"/>
      <c r="W324" s="22"/>
    </row>
    <row r="325" spans="1:23" x14ac:dyDescent="0.2">
      <c r="A325" s="132" t="s">
        <v>142</v>
      </c>
      <c r="B325" s="133"/>
      <c r="C325" s="134"/>
      <c r="D325" s="49">
        <f>SUM(D324:D324)</f>
        <v>0</v>
      </c>
      <c r="E325" s="49">
        <f t="shared" ref="E325:W325" si="52">SUM(E324:E324)</f>
        <v>0</v>
      </c>
      <c r="F325" s="49"/>
      <c r="G325" s="49">
        <f t="shared" si="52"/>
        <v>0</v>
      </c>
      <c r="H325" s="49">
        <f t="shared" si="52"/>
        <v>0</v>
      </c>
      <c r="I325" s="49"/>
      <c r="J325" s="49">
        <f t="shared" si="52"/>
        <v>0</v>
      </c>
      <c r="K325" s="49">
        <f t="shared" si="52"/>
        <v>0</v>
      </c>
      <c r="L325" s="49"/>
      <c r="M325" s="49">
        <f t="shared" si="52"/>
        <v>0</v>
      </c>
      <c r="N325" s="49">
        <f t="shared" si="52"/>
        <v>0</v>
      </c>
      <c r="O325" s="49"/>
      <c r="P325" s="49">
        <f t="shared" si="52"/>
        <v>0</v>
      </c>
      <c r="Q325" s="49">
        <f t="shared" si="52"/>
        <v>0</v>
      </c>
      <c r="R325" s="49"/>
      <c r="S325" s="49">
        <f t="shared" si="52"/>
        <v>0</v>
      </c>
      <c r="T325" s="49">
        <f t="shared" si="52"/>
        <v>0</v>
      </c>
      <c r="U325" s="49"/>
      <c r="V325" s="49">
        <f t="shared" si="52"/>
        <v>0</v>
      </c>
      <c r="W325" s="49">
        <f t="shared" si="52"/>
        <v>0</v>
      </c>
    </row>
    <row r="326" spans="1:23" x14ac:dyDescent="0.2">
      <c r="A326" s="184" t="s">
        <v>73</v>
      </c>
      <c r="B326" s="185"/>
      <c r="C326" s="186"/>
      <c r="D326" s="50">
        <f>SUM(D295,D303,D312,D315,D318,D322,D325)</f>
        <v>544</v>
      </c>
      <c r="E326" s="50">
        <f t="shared" ref="E326:W326" si="53">SUM(E295,E303,E312,E315,E318,E322,E325)</f>
        <v>30</v>
      </c>
      <c r="F326" s="50"/>
      <c r="G326" s="50">
        <f t="shared" si="53"/>
        <v>9</v>
      </c>
      <c r="H326" s="50">
        <f t="shared" si="53"/>
        <v>169</v>
      </c>
      <c r="I326" s="50"/>
      <c r="J326" s="50">
        <f t="shared" si="53"/>
        <v>0</v>
      </c>
      <c r="K326" s="50">
        <f t="shared" si="53"/>
        <v>0</v>
      </c>
      <c r="L326" s="50"/>
      <c r="M326" s="50">
        <f t="shared" si="53"/>
        <v>0.5</v>
      </c>
      <c r="N326" s="50">
        <f t="shared" si="53"/>
        <v>10</v>
      </c>
      <c r="O326" s="50"/>
      <c r="P326" s="50">
        <f t="shared" si="53"/>
        <v>7.5</v>
      </c>
      <c r="Q326" s="50">
        <f t="shared" si="53"/>
        <v>120</v>
      </c>
      <c r="R326" s="50"/>
      <c r="S326" s="50">
        <f t="shared" si="53"/>
        <v>9</v>
      </c>
      <c r="T326" s="50">
        <f t="shared" si="53"/>
        <v>145</v>
      </c>
      <c r="U326" s="50"/>
      <c r="V326" s="50">
        <f t="shared" si="53"/>
        <v>4</v>
      </c>
      <c r="W326" s="50">
        <f t="shared" si="53"/>
        <v>100</v>
      </c>
    </row>
    <row r="327" spans="1:23" ht="24.6" customHeight="1" x14ac:dyDescent="0.2">
      <c r="A327" s="202" t="s">
        <v>238</v>
      </c>
      <c r="B327" s="202"/>
      <c r="C327" s="202"/>
      <c r="D327" s="202"/>
      <c r="E327" s="202"/>
      <c r="F327" s="202"/>
      <c r="G327" s="202"/>
      <c r="H327" s="202"/>
      <c r="I327" s="202"/>
      <c r="J327" s="202"/>
      <c r="K327" s="202"/>
      <c r="L327" s="202"/>
      <c r="M327" s="202"/>
      <c r="N327" s="202"/>
      <c r="O327" s="202"/>
      <c r="P327" s="202"/>
      <c r="Q327" s="202"/>
      <c r="R327" s="202"/>
      <c r="S327" s="202"/>
      <c r="T327" s="202"/>
      <c r="U327" s="202"/>
      <c r="V327" s="202"/>
      <c r="W327" s="202"/>
    </row>
    <row r="328" spans="1:23" x14ac:dyDescent="0.2">
      <c r="A328" s="246" t="s">
        <v>239</v>
      </c>
      <c r="B328" s="246"/>
      <c r="C328" s="246"/>
      <c r="D328" s="246"/>
      <c r="E328" s="246"/>
      <c r="F328" s="246"/>
      <c r="G328" s="246"/>
      <c r="H328" s="246"/>
      <c r="I328" s="246"/>
      <c r="J328" s="246"/>
      <c r="K328" s="246"/>
      <c r="L328" s="246"/>
      <c r="M328" s="246"/>
      <c r="N328" s="246"/>
      <c r="O328" s="246"/>
      <c r="P328" s="246"/>
      <c r="Q328" s="246"/>
      <c r="R328" s="246"/>
      <c r="S328" s="246"/>
      <c r="T328" s="246"/>
      <c r="U328" s="246"/>
      <c r="V328" s="246"/>
      <c r="W328" s="246"/>
    </row>
    <row r="329" spans="1:23" x14ac:dyDescent="0.2">
      <c r="A329" s="33"/>
      <c r="B329" s="33"/>
      <c r="C329" s="33"/>
      <c r="D329" s="80"/>
      <c r="E329" s="80"/>
      <c r="F329" s="80"/>
      <c r="G329" s="80"/>
      <c r="H329" s="80"/>
      <c r="I329" s="80"/>
      <c r="J329" s="80"/>
    </row>
    <row r="330" spans="1:23" x14ac:dyDescent="0.2">
      <c r="A330" s="33"/>
      <c r="B330" s="33"/>
      <c r="C330" s="52" t="s">
        <v>16</v>
      </c>
      <c r="F330" s="80"/>
      <c r="G330" s="80"/>
      <c r="H330" s="33"/>
      <c r="I330" s="33"/>
      <c r="J330" s="33"/>
      <c r="K330" s="33"/>
      <c r="L330" s="33"/>
      <c r="M330" s="33"/>
      <c r="N330" s="33"/>
      <c r="O330" s="80"/>
      <c r="P330" s="80"/>
      <c r="Q330" s="80"/>
      <c r="R330" s="80"/>
      <c r="S330" s="80"/>
      <c r="T330" s="80"/>
      <c r="U330" s="80"/>
      <c r="V330" s="80"/>
      <c r="W330" s="80"/>
    </row>
    <row r="331" spans="1:23" x14ac:dyDescent="0.2">
      <c r="A331" s="33"/>
      <c r="B331" s="33"/>
      <c r="C331" s="4" t="s">
        <v>27</v>
      </c>
      <c r="D331" s="97">
        <v>0</v>
      </c>
      <c r="F331" s="80"/>
      <c r="G331" s="80"/>
      <c r="H331" s="77"/>
      <c r="I331" s="77"/>
      <c r="J331" s="77"/>
      <c r="K331" s="77"/>
      <c r="L331" s="77"/>
      <c r="M331" s="77"/>
      <c r="N331" s="77"/>
      <c r="O331" s="80"/>
      <c r="P331" s="80"/>
      <c r="Q331" s="80"/>
      <c r="R331" s="80"/>
      <c r="S331" s="80"/>
      <c r="T331" s="80"/>
      <c r="U331" s="80"/>
      <c r="V331" s="80"/>
      <c r="W331" s="80"/>
    </row>
    <row r="332" spans="1:23" x14ac:dyDescent="0.2">
      <c r="A332" s="33"/>
      <c r="B332" s="33"/>
      <c r="C332" s="53" t="s">
        <v>28</v>
      </c>
      <c r="D332" s="97">
        <f>SUM(H326,K326,N326)</f>
        <v>179</v>
      </c>
      <c r="F332" s="80"/>
      <c r="G332" s="80"/>
      <c r="H332" s="77"/>
      <c r="I332" s="77"/>
      <c r="J332" s="77"/>
      <c r="K332" s="77"/>
      <c r="L332" s="77"/>
      <c r="M332" s="77"/>
      <c r="N332" s="77"/>
      <c r="O332" s="80"/>
      <c r="P332" s="80"/>
      <c r="Q332" s="80"/>
      <c r="R332" s="80"/>
      <c r="S332" s="80"/>
      <c r="T332" s="80"/>
      <c r="U332" s="80"/>
      <c r="V332" s="80"/>
      <c r="W332" s="80"/>
    </row>
    <row r="333" spans="1:23" x14ac:dyDescent="0.2">
      <c r="A333" s="33"/>
      <c r="B333" s="33"/>
      <c r="C333" s="53" t="s">
        <v>4</v>
      </c>
      <c r="D333" s="97">
        <f>SUM(G326,J326,M326)</f>
        <v>9.5</v>
      </c>
      <c r="F333" s="80"/>
      <c r="G333" s="80"/>
      <c r="H333" s="77"/>
      <c r="I333" s="77"/>
      <c r="J333" s="77"/>
      <c r="K333" s="77"/>
      <c r="L333" s="77"/>
      <c r="M333" s="77"/>
      <c r="N333" s="77"/>
      <c r="O333" s="80"/>
      <c r="P333" s="80"/>
      <c r="Q333" s="80"/>
      <c r="R333" s="80"/>
      <c r="S333" s="80"/>
      <c r="T333" s="80"/>
      <c r="U333" s="80"/>
      <c r="V333" s="80"/>
      <c r="W333" s="80"/>
    </row>
    <row r="334" spans="1:23" x14ac:dyDescent="0.2">
      <c r="A334" s="33"/>
      <c r="B334" s="33"/>
      <c r="C334" s="33" t="s">
        <v>17</v>
      </c>
      <c r="D334" s="77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</row>
    <row r="335" spans="1:23" x14ac:dyDescent="0.2">
      <c r="A335" s="33"/>
      <c r="B335" s="33"/>
      <c r="C335" s="4" t="s">
        <v>27</v>
      </c>
      <c r="D335" s="97">
        <v>1</v>
      </c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</row>
    <row r="336" spans="1:23" x14ac:dyDescent="0.2">
      <c r="C336" s="4" t="s">
        <v>28</v>
      </c>
      <c r="D336" s="97">
        <f>SUM(Q326,T326,W326)</f>
        <v>365</v>
      </c>
      <c r="E336" s="80"/>
      <c r="F336" s="80"/>
      <c r="G336" s="80"/>
      <c r="H336" s="80"/>
      <c r="I336" s="80"/>
      <c r="J336" s="80"/>
      <c r="K336" s="80"/>
    </row>
    <row r="337" spans="1:23" x14ac:dyDescent="0.2">
      <c r="A337" s="33"/>
      <c r="B337" s="33"/>
      <c r="C337" s="53" t="s">
        <v>4</v>
      </c>
      <c r="D337" s="97">
        <f>SUM(P326,S326,V326)</f>
        <v>20.5</v>
      </c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</row>
    <row r="338" spans="1:23" x14ac:dyDescent="0.2">
      <c r="C338" s="34"/>
    </row>
    <row r="339" spans="1:23" x14ac:dyDescent="0.2">
      <c r="C339" s="34"/>
    </row>
    <row r="340" spans="1:23" x14ac:dyDescent="0.2">
      <c r="C340" s="34"/>
    </row>
    <row r="341" spans="1:23" x14ac:dyDescent="0.2">
      <c r="A341" s="116" t="s">
        <v>13</v>
      </c>
      <c r="B341" s="116"/>
      <c r="C341" s="190" t="s">
        <v>281</v>
      </c>
      <c r="D341" s="190"/>
      <c r="E341" s="190"/>
      <c r="F341" s="190"/>
      <c r="G341" s="190"/>
      <c r="H341" s="190"/>
      <c r="I341" s="190"/>
      <c r="J341" s="190"/>
      <c r="K341" s="190"/>
      <c r="L341" s="190"/>
      <c r="M341" s="190"/>
      <c r="N341" s="190"/>
      <c r="O341" s="203" t="s">
        <v>214</v>
      </c>
      <c r="P341" s="203"/>
      <c r="Q341" s="203"/>
      <c r="R341" s="203"/>
      <c r="S341" s="203"/>
      <c r="T341" s="203"/>
      <c r="U341" s="203"/>
      <c r="V341" s="203"/>
      <c r="W341" s="203"/>
    </row>
    <row r="342" spans="1:23" x14ac:dyDescent="0.2">
      <c r="A342" s="116" t="s">
        <v>12</v>
      </c>
      <c r="B342" s="11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167" t="s">
        <v>215</v>
      </c>
      <c r="P342" s="167"/>
      <c r="Q342" s="167"/>
      <c r="R342" s="167"/>
      <c r="S342" s="167"/>
      <c r="T342" s="167"/>
      <c r="U342" s="167"/>
      <c r="V342" s="167"/>
      <c r="W342" s="167"/>
    </row>
    <row r="343" spans="1:23" x14ac:dyDescent="0.2">
      <c r="A343" s="116" t="s">
        <v>0</v>
      </c>
      <c r="B343" s="116"/>
      <c r="C343" s="190" t="s">
        <v>72</v>
      </c>
      <c r="D343" s="190"/>
      <c r="E343" s="190"/>
      <c r="F343" s="190"/>
      <c r="G343" s="190"/>
      <c r="H343" s="190"/>
      <c r="I343" s="190"/>
      <c r="J343" s="190"/>
      <c r="K343" s="190"/>
      <c r="L343" s="190"/>
      <c r="M343" s="190"/>
      <c r="N343" s="190"/>
      <c r="O343" s="72"/>
      <c r="P343" s="72"/>
      <c r="Q343" s="72"/>
      <c r="R343" s="72"/>
      <c r="S343" s="72"/>
      <c r="T343" s="72"/>
      <c r="U343" s="72"/>
      <c r="V343" s="72"/>
      <c r="W343" s="72"/>
    </row>
    <row r="344" spans="1:23" x14ac:dyDescent="0.2">
      <c r="A344" s="80"/>
      <c r="B344" s="80"/>
      <c r="C344" s="190" t="s">
        <v>249</v>
      </c>
      <c r="D344" s="190"/>
      <c r="E344" s="190"/>
      <c r="F344" s="190"/>
      <c r="G344" s="190"/>
      <c r="H344" s="190"/>
      <c r="I344" s="190"/>
      <c r="J344" s="190"/>
      <c r="K344" s="190"/>
      <c r="L344" s="190"/>
      <c r="M344" s="190"/>
      <c r="N344" s="190"/>
      <c r="O344" s="72"/>
      <c r="P344" s="72"/>
      <c r="Q344" s="72"/>
      <c r="R344" s="72"/>
      <c r="S344" s="72"/>
      <c r="T344" s="72"/>
      <c r="U344" s="72"/>
      <c r="V344" s="72"/>
      <c r="W344" s="72"/>
    </row>
    <row r="345" spans="1:23" x14ac:dyDescent="0.2">
      <c r="A345" s="80"/>
      <c r="B345" s="80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2"/>
      <c r="P345" s="72"/>
      <c r="Q345" s="72"/>
      <c r="R345" s="72"/>
      <c r="S345" s="72"/>
      <c r="T345" s="72"/>
      <c r="U345" s="72"/>
      <c r="V345" s="72"/>
      <c r="W345" s="72"/>
    </row>
    <row r="346" spans="1:23" ht="13.35" customHeight="1" x14ac:dyDescent="0.2">
      <c r="A346" s="199" t="s">
        <v>14</v>
      </c>
      <c r="B346" s="196" t="s">
        <v>2</v>
      </c>
      <c r="C346" s="196" t="s">
        <v>3</v>
      </c>
      <c r="D346" s="191" t="s">
        <v>21</v>
      </c>
      <c r="E346" s="192"/>
      <c r="F346" s="192"/>
      <c r="G346" s="191" t="s">
        <v>93</v>
      </c>
      <c r="H346" s="192"/>
      <c r="I346" s="192"/>
      <c r="J346" s="192"/>
      <c r="K346" s="192"/>
      <c r="L346" s="192"/>
      <c r="M346" s="192"/>
      <c r="N346" s="192"/>
      <c r="O346" s="192"/>
      <c r="P346" s="192"/>
      <c r="Q346" s="192"/>
      <c r="R346" s="192"/>
      <c r="S346" s="192"/>
      <c r="T346" s="192"/>
      <c r="U346" s="192"/>
      <c r="V346" s="192"/>
      <c r="W346" s="204"/>
    </row>
    <row r="347" spans="1:23" ht="23.1" customHeight="1" x14ac:dyDescent="0.2">
      <c r="A347" s="200"/>
      <c r="B347" s="197"/>
      <c r="C347" s="197"/>
      <c r="D347" s="207" t="s">
        <v>18</v>
      </c>
      <c r="E347" s="208" t="s">
        <v>4</v>
      </c>
      <c r="F347" s="209" t="s">
        <v>5</v>
      </c>
      <c r="G347" s="166" t="s">
        <v>16</v>
      </c>
      <c r="H347" s="157"/>
      <c r="I347" s="157"/>
      <c r="J347" s="157"/>
      <c r="K347" s="157"/>
      <c r="L347" s="157"/>
      <c r="M347" s="157"/>
      <c r="N347" s="157"/>
      <c r="O347" s="158"/>
      <c r="P347" s="166" t="s">
        <v>17</v>
      </c>
      <c r="Q347" s="157"/>
      <c r="R347" s="157"/>
      <c r="S347" s="157"/>
      <c r="T347" s="157"/>
      <c r="U347" s="157"/>
      <c r="V347" s="157"/>
      <c r="W347" s="158"/>
    </row>
    <row r="348" spans="1:23" ht="27" customHeight="1" x14ac:dyDescent="0.2">
      <c r="A348" s="200"/>
      <c r="B348" s="197"/>
      <c r="C348" s="197"/>
      <c r="D348" s="207"/>
      <c r="E348" s="208"/>
      <c r="F348" s="209"/>
      <c r="G348" s="183" t="s">
        <v>6</v>
      </c>
      <c r="H348" s="183"/>
      <c r="I348" s="183"/>
      <c r="J348" s="183" t="s">
        <v>7</v>
      </c>
      <c r="K348" s="183"/>
      <c r="L348" s="183"/>
      <c r="M348" s="164" t="s">
        <v>8</v>
      </c>
      <c r="N348" s="164"/>
      <c r="O348" s="165"/>
      <c r="P348" s="163" t="s">
        <v>7</v>
      </c>
      <c r="Q348" s="164"/>
      <c r="R348" s="165"/>
      <c r="S348" s="163" t="s">
        <v>19</v>
      </c>
      <c r="T348" s="164"/>
      <c r="U348" s="165"/>
      <c r="V348" s="163" t="s">
        <v>11</v>
      </c>
      <c r="W348" s="165"/>
    </row>
    <row r="349" spans="1:23" ht="59.45" customHeight="1" x14ac:dyDescent="0.2">
      <c r="A349" s="201"/>
      <c r="B349" s="198"/>
      <c r="C349" s="198"/>
      <c r="D349" s="207"/>
      <c r="E349" s="208"/>
      <c r="F349" s="209"/>
      <c r="G349" s="55" t="s">
        <v>4</v>
      </c>
      <c r="H349" s="42" t="s">
        <v>9</v>
      </c>
      <c r="I349" s="81" t="s">
        <v>20</v>
      </c>
      <c r="J349" s="55" t="s">
        <v>4</v>
      </c>
      <c r="K349" s="78" t="s">
        <v>9</v>
      </c>
      <c r="L349" s="71" t="s">
        <v>20</v>
      </c>
      <c r="M349" s="79" t="s">
        <v>4</v>
      </c>
      <c r="N349" s="78" t="s">
        <v>9</v>
      </c>
      <c r="O349" s="71" t="s">
        <v>20</v>
      </c>
      <c r="P349" s="79" t="s">
        <v>4</v>
      </c>
      <c r="Q349" s="78" t="s">
        <v>9</v>
      </c>
      <c r="R349" s="71" t="s">
        <v>20</v>
      </c>
      <c r="S349" s="55" t="s">
        <v>4</v>
      </c>
      <c r="T349" s="42" t="s">
        <v>9</v>
      </c>
      <c r="U349" s="81" t="s">
        <v>20</v>
      </c>
      <c r="V349" s="79" t="s">
        <v>4</v>
      </c>
      <c r="W349" s="78" t="s">
        <v>9</v>
      </c>
    </row>
    <row r="350" spans="1:23" x14ac:dyDescent="0.2">
      <c r="A350" s="86" t="s">
        <v>127</v>
      </c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</row>
    <row r="351" spans="1:23" x14ac:dyDescent="0.2">
      <c r="A351" s="88"/>
      <c r="B351" s="5"/>
      <c r="C351" s="95"/>
      <c r="D351" s="22"/>
      <c r="E351" s="21"/>
      <c r="F351" s="98"/>
      <c r="G351" s="56"/>
      <c r="H351" s="22"/>
      <c r="I351" s="98"/>
      <c r="J351" s="21"/>
      <c r="K351" s="22"/>
      <c r="L351" s="98"/>
      <c r="M351" s="21"/>
      <c r="N351" s="22"/>
      <c r="O351" s="98"/>
      <c r="P351" s="21"/>
      <c r="Q351" s="22"/>
      <c r="R351" s="98"/>
      <c r="S351" s="21"/>
      <c r="T351" s="22"/>
      <c r="U351" s="98"/>
      <c r="V351" s="21"/>
      <c r="W351" s="22"/>
    </row>
    <row r="352" spans="1:23" x14ac:dyDescent="0.2">
      <c r="A352" s="117" t="s">
        <v>128</v>
      </c>
      <c r="B352" s="118"/>
      <c r="C352" s="119"/>
      <c r="D352" s="46">
        <f>SUM(D351:D351)</f>
        <v>0</v>
      </c>
      <c r="E352" s="46">
        <f t="shared" ref="E352:W352" si="54">SUM(E351:E351)</f>
        <v>0</v>
      </c>
      <c r="F352" s="46"/>
      <c r="G352" s="46">
        <f t="shared" si="54"/>
        <v>0</v>
      </c>
      <c r="H352" s="46">
        <f t="shared" si="54"/>
        <v>0</v>
      </c>
      <c r="I352" s="46"/>
      <c r="J352" s="46">
        <f t="shared" si="54"/>
        <v>0</v>
      </c>
      <c r="K352" s="46">
        <f t="shared" si="54"/>
        <v>0</v>
      </c>
      <c r="L352" s="46"/>
      <c r="M352" s="46">
        <f t="shared" si="54"/>
        <v>0</v>
      </c>
      <c r="N352" s="46">
        <f t="shared" si="54"/>
        <v>0</v>
      </c>
      <c r="O352" s="46"/>
      <c r="P352" s="46">
        <f t="shared" si="54"/>
        <v>0</v>
      </c>
      <c r="Q352" s="46">
        <f t="shared" si="54"/>
        <v>0</v>
      </c>
      <c r="R352" s="46"/>
      <c r="S352" s="46">
        <f t="shared" si="54"/>
        <v>0</v>
      </c>
      <c r="T352" s="46">
        <f t="shared" si="54"/>
        <v>0</v>
      </c>
      <c r="U352" s="46"/>
      <c r="V352" s="46">
        <f t="shared" si="54"/>
        <v>0</v>
      </c>
      <c r="W352" s="46">
        <f t="shared" si="54"/>
        <v>0</v>
      </c>
    </row>
    <row r="353" spans="1:23" x14ac:dyDescent="0.2">
      <c r="A353" s="89" t="s">
        <v>129</v>
      </c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1"/>
    </row>
    <row r="354" spans="1:23" ht="15.75" x14ac:dyDescent="0.2">
      <c r="A354" s="24"/>
      <c r="B354" s="19"/>
      <c r="C354" s="88"/>
      <c r="D354" s="22"/>
      <c r="E354" s="21"/>
      <c r="F354" s="98"/>
      <c r="G354" s="56"/>
      <c r="H354" s="22"/>
      <c r="I354" s="98"/>
      <c r="J354" s="21"/>
      <c r="K354" s="22"/>
      <c r="L354" s="98"/>
      <c r="M354" s="21"/>
      <c r="N354" s="22"/>
      <c r="O354" s="98"/>
      <c r="P354" s="21"/>
      <c r="Q354" s="22"/>
      <c r="R354" s="98"/>
      <c r="S354" s="21"/>
      <c r="T354" s="22"/>
      <c r="U354" s="98"/>
      <c r="V354" s="21"/>
      <c r="W354" s="22"/>
    </row>
    <row r="355" spans="1:23" x14ac:dyDescent="0.2">
      <c r="A355" s="117" t="s">
        <v>130</v>
      </c>
      <c r="B355" s="118"/>
      <c r="C355" s="119"/>
      <c r="D355" s="46">
        <f>SUM(D354:D354)</f>
        <v>0</v>
      </c>
      <c r="E355" s="46">
        <f t="shared" ref="E355:W355" si="55">SUM(E354:E354)</f>
        <v>0</v>
      </c>
      <c r="F355" s="46"/>
      <c r="G355" s="46">
        <f t="shared" si="55"/>
        <v>0</v>
      </c>
      <c r="H355" s="46">
        <f t="shared" si="55"/>
        <v>0</v>
      </c>
      <c r="I355" s="46"/>
      <c r="J355" s="46">
        <f t="shared" si="55"/>
        <v>0</v>
      </c>
      <c r="K355" s="46">
        <f t="shared" si="55"/>
        <v>0</v>
      </c>
      <c r="L355" s="46"/>
      <c r="M355" s="46">
        <f t="shared" si="55"/>
        <v>0</v>
      </c>
      <c r="N355" s="46">
        <f t="shared" si="55"/>
        <v>0</v>
      </c>
      <c r="O355" s="46"/>
      <c r="P355" s="46">
        <f t="shared" si="55"/>
        <v>0</v>
      </c>
      <c r="Q355" s="46">
        <f t="shared" si="55"/>
        <v>0</v>
      </c>
      <c r="R355" s="46"/>
      <c r="S355" s="46">
        <f t="shared" si="55"/>
        <v>0</v>
      </c>
      <c r="T355" s="46">
        <f t="shared" si="55"/>
        <v>0</v>
      </c>
      <c r="U355" s="46"/>
      <c r="V355" s="46">
        <f t="shared" si="55"/>
        <v>0</v>
      </c>
      <c r="W355" s="46">
        <f t="shared" si="55"/>
        <v>0</v>
      </c>
    </row>
    <row r="356" spans="1:23" x14ac:dyDescent="0.2">
      <c r="A356" s="89" t="s">
        <v>131</v>
      </c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1"/>
    </row>
    <row r="357" spans="1:23" ht="15.75" x14ac:dyDescent="0.2">
      <c r="A357" s="194" t="s">
        <v>357</v>
      </c>
      <c r="B357" s="205" t="s">
        <v>181</v>
      </c>
      <c r="C357" s="206"/>
      <c r="D357" s="82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4"/>
    </row>
    <row r="358" spans="1:23" ht="15.75" x14ac:dyDescent="0.2">
      <c r="A358" s="195"/>
      <c r="B358" s="19" t="s">
        <v>182</v>
      </c>
      <c r="C358" s="104" t="s">
        <v>36</v>
      </c>
      <c r="D358" s="171">
        <f>SUM(H358,H359,H360,H361,K358,K359,K360,K361,N358,N359,N360,N361,Q358,Q359,Q360,Q361,T358,T359,T360,T361,W358,W359,W360,W361)</f>
        <v>60</v>
      </c>
      <c r="E358" s="174">
        <f>SUM(G358,G359,G360,G361,J358,J359,J360,J361,M358,M359,M360,M361,P358,P359,P360,P361,S358,S359,S360,S361,V358,V359,V360,V361)</f>
        <v>3</v>
      </c>
      <c r="F358" s="177" t="s">
        <v>45</v>
      </c>
      <c r="G358" s="56"/>
      <c r="H358" s="22"/>
      <c r="I358" s="98"/>
      <c r="J358" s="21"/>
      <c r="K358" s="22"/>
      <c r="L358" s="98"/>
      <c r="M358" s="21"/>
      <c r="N358" s="22"/>
      <c r="O358" s="98"/>
      <c r="P358" s="21"/>
      <c r="Q358" s="22"/>
      <c r="R358" s="98"/>
      <c r="S358" s="21"/>
      <c r="T358" s="22"/>
      <c r="U358" s="98"/>
      <c r="V358" s="21"/>
      <c r="W358" s="22"/>
    </row>
    <row r="359" spans="1:23" ht="15.75" x14ac:dyDescent="0.2">
      <c r="A359" s="195"/>
      <c r="B359" s="19" t="s">
        <v>183</v>
      </c>
      <c r="C359" s="195"/>
      <c r="D359" s="172"/>
      <c r="E359" s="175"/>
      <c r="F359" s="178"/>
      <c r="G359" s="56"/>
      <c r="H359" s="22"/>
      <c r="I359" s="98"/>
      <c r="J359" s="21"/>
      <c r="K359" s="22"/>
      <c r="L359" s="98"/>
      <c r="M359" s="21"/>
      <c r="N359" s="22"/>
      <c r="O359" s="98"/>
      <c r="P359" s="21"/>
      <c r="Q359" s="22"/>
      <c r="R359" s="98"/>
      <c r="S359" s="21"/>
      <c r="T359" s="22"/>
      <c r="U359" s="98"/>
      <c r="V359" s="21"/>
      <c r="W359" s="22"/>
    </row>
    <row r="360" spans="1:23" ht="15.75" x14ac:dyDescent="0.2">
      <c r="A360" s="195"/>
      <c r="B360" s="19" t="s">
        <v>184</v>
      </c>
      <c r="C360" s="195"/>
      <c r="D360" s="172"/>
      <c r="E360" s="175"/>
      <c r="F360" s="178"/>
      <c r="G360" s="56">
        <v>0.5</v>
      </c>
      <c r="H360" s="22">
        <v>10</v>
      </c>
      <c r="I360" s="98">
        <v>300</v>
      </c>
      <c r="J360" s="21"/>
      <c r="K360" s="22"/>
      <c r="L360" s="98"/>
      <c r="M360" s="21"/>
      <c r="N360" s="22"/>
      <c r="O360" s="98"/>
      <c r="P360" s="21">
        <v>1</v>
      </c>
      <c r="Q360" s="22">
        <v>20</v>
      </c>
      <c r="R360" s="98">
        <v>10</v>
      </c>
      <c r="S360" s="21"/>
      <c r="T360" s="22"/>
      <c r="U360" s="98"/>
      <c r="V360" s="21"/>
      <c r="W360" s="22"/>
    </row>
    <row r="361" spans="1:23" ht="31.5" x14ac:dyDescent="0.2">
      <c r="A361" s="105"/>
      <c r="B361" s="19" t="s">
        <v>185</v>
      </c>
      <c r="C361" s="105"/>
      <c r="D361" s="173"/>
      <c r="E361" s="176"/>
      <c r="F361" s="179"/>
      <c r="G361" s="56">
        <v>0.5</v>
      </c>
      <c r="H361" s="22">
        <v>10</v>
      </c>
      <c r="I361" s="98">
        <v>300</v>
      </c>
      <c r="J361" s="21"/>
      <c r="K361" s="22"/>
      <c r="L361" s="98"/>
      <c r="M361" s="21"/>
      <c r="N361" s="22"/>
      <c r="O361" s="98"/>
      <c r="P361" s="21">
        <v>1</v>
      </c>
      <c r="Q361" s="22">
        <v>20</v>
      </c>
      <c r="R361" s="98">
        <v>10</v>
      </c>
      <c r="S361" s="21"/>
      <c r="T361" s="22"/>
      <c r="U361" s="98"/>
      <c r="V361" s="21"/>
      <c r="W361" s="22"/>
    </row>
    <row r="362" spans="1:23" x14ac:dyDescent="0.2">
      <c r="A362" s="117" t="s">
        <v>132</v>
      </c>
      <c r="B362" s="118"/>
      <c r="C362" s="119"/>
      <c r="D362" s="46">
        <f>SUM(D358:D361)</f>
        <v>60</v>
      </c>
      <c r="E362" s="46">
        <f>SUM(E358)</f>
        <v>3</v>
      </c>
      <c r="F362" s="46"/>
      <c r="G362" s="46">
        <f>SUM(G358:G361)</f>
        <v>1</v>
      </c>
      <c r="H362" s="46">
        <f t="shared" ref="H362:W362" si="56">SUM(H358:H361)</f>
        <v>20</v>
      </c>
      <c r="I362" s="46"/>
      <c r="J362" s="46">
        <f t="shared" si="56"/>
        <v>0</v>
      </c>
      <c r="K362" s="46">
        <f t="shared" si="56"/>
        <v>0</v>
      </c>
      <c r="L362" s="46"/>
      <c r="M362" s="46">
        <f t="shared" si="56"/>
        <v>0</v>
      </c>
      <c r="N362" s="46">
        <f t="shared" si="56"/>
        <v>0</v>
      </c>
      <c r="O362" s="46"/>
      <c r="P362" s="46">
        <f t="shared" si="56"/>
        <v>2</v>
      </c>
      <c r="Q362" s="46">
        <f t="shared" si="56"/>
        <v>40</v>
      </c>
      <c r="R362" s="46"/>
      <c r="S362" s="46">
        <f t="shared" si="56"/>
        <v>0</v>
      </c>
      <c r="T362" s="46">
        <f t="shared" si="56"/>
        <v>0</v>
      </c>
      <c r="U362" s="46"/>
      <c r="V362" s="46">
        <f t="shared" si="56"/>
        <v>0</v>
      </c>
      <c r="W362" s="46">
        <f t="shared" si="56"/>
        <v>0</v>
      </c>
    </row>
    <row r="363" spans="1:23" x14ac:dyDescent="0.2">
      <c r="A363" s="89" t="s">
        <v>133</v>
      </c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1"/>
    </row>
    <row r="364" spans="1:23" ht="32.25" customHeight="1" x14ac:dyDescent="0.2">
      <c r="A364" s="24" t="s">
        <v>367</v>
      </c>
      <c r="B364" s="19" t="s">
        <v>226</v>
      </c>
      <c r="C364" s="88" t="s">
        <v>216</v>
      </c>
      <c r="D364" s="22">
        <f>SUM(H364,K364,N364,Q364,T364,W364)</f>
        <v>60</v>
      </c>
      <c r="E364" s="21">
        <f>SUM(G364,J364,M364,P364,S364,V364)</f>
        <v>4</v>
      </c>
      <c r="F364" s="75" t="s">
        <v>41</v>
      </c>
      <c r="G364" s="56">
        <v>1</v>
      </c>
      <c r="H364" s="22">
        <v>20</v>
      </c>
      <c r="I364" s="98">
        <v>300</v>
      </c>
      <c r="J364" s="21"/>
      <c r="K364" s="22"/>
      <c r="L364" s="98"/>
      <c r="M364" s="21"/>
      <c r="N364" s="22"/>
      <c r="O364" s="98"/>
      <c r="P364" s="21"/>
      <c r="Q364" s="22"/>
      <c r="R364" s="98"/>
      <c r="S364" s="21">
        <v>3</v>
      </c>
      <c r="T364" s="22">
        <v>40</v>
      </c>
      <c r="U364" s="98">
        <v>5</v>
      </c>
      <c r="V364" s="21"/>
      <c r="W364" s="22"/>
    </row>
    <row r="365" spans="1:23" ht="31.5" x14ac:dyDescent="0.2">
      <c r="A365" s="24" t="s">
        <v>368</v>
      </c>
      <c r="B365" s="19" t="s">
        <v>227</v>
      </c>
      <c r="C365" s="88" t="s">
        <v>216</v>
      </c>
      <c r="D365" s="22">
        <f t="shared" ref="D365:D369" si="57">SUM(H365,K365,N365,Q365,T365,W365)</f>
        <v>65</v>
      </c>
      <c r="E365" s="21">
        <f t="shared" ref="E365:E369" si="58">SUM(G365,J365,M365,P365,S365,V365)</f>
        <v>4</v>
      </c>
      <c r="F365" s="75" t="s">
        <v>41</v>
      </c>
      <c r="G365" s="56">
        <v>1</v>
      </c>
      <c r="H365" s="22">
        <v>20</v>
      </c>
      <c r="I365" s="98">
        <v>300</v>
      </c>
      <c r="J365" s="21"/>
      <c r="K365" s="22"/>
      <c r="L365" s="98"/>
      <c r="M365" s="21"/>
      <c r="N365" s="22"/>
      <c r="O365" s="98"/>
      <c r="P365" s="21"/>
      <c r="Q365" s="22"/>
      <c r="R365" s="98"/>
      <c r="S365" s="21">
        <v>3</v>
      </c>
      <c r="T365" s="22">
        <v>45</v>
      </c>
      <c r="U365" s="98">
        <v>5</v>
      </c>
      <c r="V365" s="21"/>
      <c r="W365" s="22"/>
    </row>
    <row r="366" spans="1:23" ht="31.5" x14ac:dyDescent="0.2">
      <c r="A366" s="24" t="s">
        <v>369</v>
      </c>
      <c r="B366" s="19" t="s">
        <v>228</v>
      </c>
      <c r="C366" s="88" t="s">
        <v>216</v>
      </c>
      <c r="D366" s="22">
        <f t="shared" si="57"/>
        <v>65</v>
      </c>
      <c r="E366" s="21">
        <f t="shared" si="58"/>
        <v>4</v>
      </c>
      <c r="F366" s="75" t="s">
        <v>41</v>
      </c>
      <c r="G366" s="56">
        <v>1</v>
      </c>
      <c r="H366" s="22">
        <v>20</v>
      </c>
      <c r="I366" s="98">
        <v>300</v>
      </c>
      <c r="J366" s="21"/>
      <c r="K366" s="22"/>
      <c r="L366" s="98"/>
      <c r="M366" s="21"/>
      <c r="N366" s="22"/>
      <c r="O366" s="98"/>
      <c r="P366" s="21"/>
      <c r="Q366" s="22"/>
      <c r="R366" s="98"/>
      <c r="S366" s="21">
        <v>3</v>
      </c>
      <c r="T366" s="22">
        <v>45</v>
      </c>
      <c r="U366" s="98">
        <v>5</v>
      </c>
      <c r="V366" s="21"/>
      <c r="W366" s="22"/>
    </row>
    <row r="367" spans="1:23" ht="31.5" x14ac:dyDescent="0.2">
      <c r="A367" s="24" t="s">
        <v>362</v>
      </c>
      <c r="B367" s="18" t="s">
        <v>219</v>
      </c>
      <c r="C367" s="88" t="s">
        <v>217</v>
      </c>
      <c r="D367" s="22">
        <f t="shared" si="57"/>
        <v>45</v>
      </c>
      <c r="E367" s="21">
        <f t="shared" si="58"/>
        <v>3</v>
      </c>
      <c r="F367" s="75" t="s">
        <v>45</v>
      </c>
      <c r="G367" s="56"/>
      <c r="H367" s="22"/>
      <c r="I367" s="98"/>
      <c r="J367" s="21"/>
      <c r="K367" s="22"/>
      <c r="L367" s="98"/>
      <c r="M367" s="21"/>
      <c r="N367" s="22"/>
      <c r="O367" s="98"/>
      <c r="P367" s="21"/>
      <c r="Q367" s="22"/>
      <c r="R367" s="98"/>
      <c r="S367" s="21">
        <v>3</v>
      </c>
      <c r="T367" s="22">
        <v>45</v>
      </c>
      <c r="U367" s="98">
        <v>5</v>
      </c>
      <c r="V367" s="21"/>
      <c r="W367" s="22"/>
    </row>
    <row r="368" spans="1:23" ht="31.5" x14ac:dyDescent="0.2">
      <c r="A368" s="24" t="s">
        <v>363</v>
      </c>
      <c r="B368" s="18" t="s">
        <v>220</v>
      </c>
      <c r="C368" s="88" t="s">
        <v>216</v>
      </c>
      <c r="D368" s="22">
        <f t="shared" si="57"/>
        <v>30</v>
      </c>
      <c r="E368" s="21">
        <f t="shared" si="58"/>
        <v>2</v>
      </c>
      <c r="F368" s="75" t="s">
        <v>45</v>
      </c>
      <c r="G368" s="56"/>
      <c r="H368" s="22"/>
      <c r="I368" s="98"/>
      <c r="J368" s="21"/>
      <c r="K368" s="22"/>
      <c r="L368" s="98"/>
      <c r="M368" s="21"/>
      <c r="N368" s="22"/>
      <c r="O368" s="98"/>
      <c r="P368" s="21"/>
      <c r="Q368" s="22"/>
      <c r="R368" s="98"/>
      <c r="S368" s="21">
        <v>2</v>
      </c>
      <c r="T368" s="22">
        <v>30</v>
      </c>
      <c r="U368" s="98">
        <v>5</v>
      </c>
      <c r="V368" s="21"/>
      <c r="W368" s="22"/>
    </row>
    <row r="369" spans="1:23" ht="31.5" x14ac:dyDescent="0.2">
      <c r="A369" s="24" t="s">
        <v>364</v>
      </c>
      <c r="B369" s="18" t="s">
        <v>221</v>
      </c>
      <c r="C369" s="88" t="s">
        <v>247</v>
      </c>
      <c r="D369" s="22">
        <f t="shared" si="57"/>
        <v>45</v>
      </c>
      <c r="E369" s="21">
        <f t="shared" si="58"/>
        <v>3</v>
      </c>
      <c r="F369" s="75" t="s">
        <v>45</v>
      </c>
      <c r="G369" s="56"/>
      <c r="H369" s="22"/>
      <c r="I369" s="98"/>
      <c r="J369" s="21"/>
      <c r="K369" s="22"/>
      <c r="L369" s="98"/>
      <c r="M369" s="21"/>
      <c r="N369" s="22"/>
      <c r="O369" s="98"/>
      <c r="P369" s="21"/>
      <c r="Q369" s="22"/>
      <c r="R369" s="98"/>
      <c r="S369" s="21">
        <v>3</v>
      </c>
      <c r="T369" s="22">
        <v>45</v>
      </c>
      <c r="U369" s="98">
        <v>5</v>
      </c>
      <c r="V369" s="21"/>
      <c r="W369" s="22"/>
    </row>
    <row r="370" spans="1:23" x14ac:dyDescent="0.2">
      <c r="A370" s="117" t="s">
        <v>134</v>
      </c>
      <c r="B370" s="118"/>
      <c r="C370" s="119"/>
      <c r="D370" s="46">
        <f>SUM(D364:D369)</f>
        <v>310</v>
      </c>
      <c r="E370" s="46">
        <f t="shared" ref="E370:W370" si="59">SUM(E364:E369)</f>
        <v>20</v>
      </c>
      <c r="F370" s="46"/>
      <c r="G370" s="46">
        <f t="shared" si="59"/>
        <v>3</v>
      </c>
      <c r="H370" s="46">
        <f t="shared" si="59"/>
        <v>60</v>
      </c>
      <c r="I370" s="46"/>
      <c r="J370" s="46">
        <f t="shared" si="59"/>
        <v>0</v>
      </c>
      <c r="K370" s="46">
        <f t="shared" si="59"/>
        <v>0</v>
      </c>
      <c r="L370" s="46"/>
      <c r="M370" s="46">
        <f t="shared" si="59"/>
        <v>0</v>
      </c>
      <c r="N370" s="46">
        <f t="shared" si="59"/>
        <v>0</v>
      </c>
      <c r="O370" s="46"/>
      <c r="P370" s="46">
        <f t="shared" si="59"/>
        <v>0</v>
      </c>
      <c r="Q370" s="46">
        <f t="shared" si="59"/>
        <v>0</v>
      </c>
      <c r="R370" s="46"/>
      <c r="S370" s="46">
        <f t="shared" si="59"/>
        <v>17</v>
      </c>
      <c r="T370" s="46">
        <f t="shared" si="59"/>
        <v>250</v>
      </c>
      <c r="U370" s="46"/>
      <c r="V370" s="46">
        <f t="shared" si="59"/>
        <v>0</v>
      </c>
      <c r="W370" s="46">
        <f t="shared" si="59"/>
        <v>0</v>
      </c>
    </row>
    <row r="371" spans="1:23" x14ac:dyDescent="0.2">
      <c r="A371" s="89" t="s">
        <v>203</v>
      </c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1"/>
    </row>
    <row r="372" spans="1:23" x14ac:dyDescent="0.2">
      <c r="A372" s="98"/>
      <c r="B372" s="6"/>
      <c r="C372" s="95"/>
      <c r="D372" s="22"/>
      <c r="E372" s="21"/>
      <c r="F372" s="75"/>
      <c r="G372" s="56"/>
      <c r="H372" s="22"/>
      <c r="I372" s="98"/>
      <c r="J372" s="21"/>
      <c r="K372" s="22"/>
      <c r="L372" s="98"/>
      <c r="M372" s="21"/>
      <c r="N372" s="22"/>
      <c r="O372" s="98"/>
      <c r="P372" s="21"/>
      <c r="Q372" s="22"/>
      <c r="R372" s="98"/>
      <c r="S372" s="21"/>
      <c r="T372" s="22"/>
      <c r="U372" s="98"/>
      <c r="V372" s="21"/>
      <c r="W372" s="22"/>
    </row>
    <row r="373" spans="1:23" x14ac:dyDescent="0.2">
      <c r="A373" s="117" t="s">
        <v>136</v>
      </c>
      <c r="B373" s="118"/>
      <c r="C373" s="119"/>
      <c r="D373" s="46">
        <f>SUM(D372:D372)</f>
        <v>0</v>
      </c>
      <c r="E373" s="46">
        <f t="shared" ref="E373:W373" si="60">SUM(E372:E372)</f>
        <v>0</v>
      </c>
      <c r="F373" s="46"/>
      <c r="G373" s="46">
        <f t="shared" si="60"/>
        <v>0</v>
      </c>
      <c r="H373" s="46">
        <f t="shared" si="60"/>
        <v>0</v>
      </c>
      <c r="I373" s="46"/>
      <c r="J373" s="46">
        <f t="shared" si="60"/>
        <v>0</v>
      </c>
      <c r="K373" s="46">
        <f t="shared" si="60"/>
        <v>0</v>
      </c>
      <c r="L373" s="46"/>
      <c r="M373" s="46">
        <f t="shared" si="60"/>
        <v>0</v>
      </c>
      <c r="N373" s="46">
        <f t="shared" si="60"/>
        <v>0</v>
      </c>
      <c r="O373" s="46"/>
      <c r="P373" s="46">
        <f t="shared" si="60"/>
        <v>0</v>
      </c>
      <c r="Q373" s="46">
        <f t="shared" si="60"/>
        <v>0</v>
      </c>
      <c r="R373" s="46"/>
      <c r="S373" s="46">
        <f t="shared" si="60"/>
        <v>0</v>
      </c>
      <c r="T373" s="46">
        <f t="shared" si="60"/>
        <v>0</v>
      </c>
      <c r="U373" s="46"/>
      <c r="V373" s="46">
        <f t="shared" si="60"/>
        <v>0</v>
      </c>
      <c r="W373" s="46">
        <f t="shared" si="60"/>
        <v>0</v>
      </c>
    </row>
    <row r="374" spans="1:23" x14ac:dyDescent="0.2">
      <c r="A374" s="89" t="s">
        <v>135</v>
      </c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1"/>
    </row>
    <row r="375" spans="1:23" ht="15.75" x14ac:dyDescent="0.2">
      <c r="A375" s="24" t="s">
        <v>370</v>
      </c>
      <c r="B375" s="19" t="s">
        <v>189</v>
      </c>
      <c r="C375" s="88" t="s">
        <v>216</v>
      </c>
      <c r="D375" s="22">
        <f>SUM(H375,K375,N375,T375,W375)</f>
        <v>200</v>
      </c>
      <c r="E375" s="21">
        <f>SUM(G375,J375,M375,S375,V375)</f>
        <v>7</v>
      </c>
      <c r="F375" s="75" t="s">
        <v>41</v>
      </c>
      <c r="G375" s="56"/>
      <c r="H375" s="22"/>
      <c r="I375" s="98"/>
      <c r="J375" s="21"/>
      <c r="K375" s="22"/>
      <c r="L375" s="98"/>
      <c r="M375" s="21"/>
      <c r="N375" s="22"/>
      <c r="O375" s="98"/>
      <c r="P375" s="21"/>
      <c r="Q375" s="22"/>
      <c r="R375" s="98"/>
      <c r="S375" s="21"/>
      <c r="T375" s="22"/>
      <c r="U375" s="98"/>
      <c r="V375" s="21">
        <v>7</v>
      </c>
      <c r="W375" s="22">
        <v>200</v>
      </c>
    </row>
    <row r="376" spans="1:23" x14ac:dyDescent="0.2">
      <c r="A376" s="117" t="s">
        <v>137</v>
      </c>
      <c r="B376" s="118"/>
      <c r="C376" s="119"/>
      <c r="D376" s="46">
        <f>SUM(D375:D375)</f>
        <v>200</v>
      </c>
      <c r="E376" s="46">
        <f t="shared" ref="E376:W376" si="61">SUM(E375:E375)</f>
        <v>7</v>
      </c>
      <c r="F376" s="46"/>
      <c r="G376" s="46">
        <f t="shared" si="61"/>
        <v>0</v>
      </c>
      <c r="H376" s="46">
        <f t="shared" si="61"/>
        <v>0</v>
      </c>
      <c r="I376" s="46"/>
      <c r="J376" s="46">
        <f t="shared" si="61"/>
        <v>0</v>
      </c>
      <c r="K376" s="46">
        <f t="shared" si="61"/>
        <v>0</v>
      </c>
      <c r="L376" s="46"/>
      <c r="M376" s="46">
        <f t="shared" si="61"/>
        <v>0</v>
      </c>
      <c r="N376" s="46">
        <f t="shared" si="61"/>
        <v>0</v>
      </c>
      <c r="O376" s="46"/>
      <c r="P376" s="46">
        <f t="shared" si="61"/>
        <v>0</v>
      </c>
      <c r="Q376" s="46">
        <f t="shared" si="61"/>
        <v>0</v>
      </c>
      <c r="R376" s="46"/>
      <c r="S376" s="46">
        <f t="shared" si="61"/>
        <v>0</v>
      </c>
      <c r="T376" s="46">
        <f t="shared" si="61"/>
        <v>0</v>
      </c>
      <c r="U376" s="46"/>
      <c r="V376" s="46">
        <f t="shared" si="61"/>
        <v>7</v>
      </c>
      <c r="W376" s="46">
        <f t="shared" si="61"/>
        <v>200</v>
      </c>
    </row>
    <row r="377" spans="1:23" x14ac:dyDescent="0.2">
      <c r="A377" s="92" t="s">
        <v>138</v>
      </c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4"/>
    </row>
    <row r="378" spans="1:23" x14ac:dyDescent="0.2">
      <c r="A378" s="89" t="s">
        <v>139</v>
      </c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1"/>
    </row>
    <row r="379" spans="1:23" ht="15.75" x14ac:dyDescent="0.2">
      <c r="A379" s="24"/>
      <c r="B379" s="19"/>
      <c r="C379" s="88"/>
      <c r="D379" s="22"/>
      <c r="E379" s="21"/>
      <c r="F379" s="75"/>
      <c r="G379" s="56"/>
      <c r="H379" s="22"/>
      <c r="I379" s="98"/>
      <c r="J379" s="21"/>
      <c r="K379" s="22"/>
      <c r="L379" s="98"/>
      <c r="M379" s="21"/>
      <c r="N379" s="22"/>
      <c r="O379" s="98"/>
      <c r="P379" s="21"/>
      <c r="Q379" s="22"/>
      <c r="R379" s="98"/>
      <c r="S379" s="21"/>
      <c r="T379" s="22"/>
      <c r="U379" s="98"/>
      <c r="V379" s="21"/>
      <c r="W379" s="22"/>
    </row>
    <row r="380" spans="1:23" x14ac:dyDescent="0.2">
      <c r="A380" s="187" t="s">
        <v>140</v>
      </c>
      <c r="B380" s="188"/>
      <c r="C380" s="189"/>
      <c r="D380" s="49">
        <f>SUM(D379:D379)</f>
        <v>0</v>
      </c>
      <c r="E380" s="49">
        <f t="shared" ref="E380:W380" si="62">SUM(E379:E379)</f>
        <v>0</v>
      </c>
      <c r="F380" s="49"/>
      <c r="G380" s="49">
        <f t="shared" si="62"/>
        <v>0</v>
      </c>
      <c r="H380" s="49">
        <f t="shared" si="62"/>
        <v>0</v>
      </c>
      <c r="I380" s="49"/>
      <c r="J380" s="49">
        <f t="shared" si="62"/>
        <v>0</v>
      </c>
      <c r="K380" s="49">
        <f t="shared" si="62"/>
        <v>0</v>
      </c>
      <c r="L380" s="49"/>
      <c r="M380" s="49">
        <f t="shared" si="62"/>
        <v>0</v>
      </c>
      <c r="N380" s="49">
        <f t="shared" si="62"/>
        <v>0</v>
      </c>
      <c r="O380" s="49"/>
      <c r="P380" s="49">
        <f t="shared" si="62"/>
        <v>0</v>
      </c>
      <c r="Q380" s="49">
        <f t="shared" si="62"/>
        <v>0</v>
      </c>
      <c r="R380" s="49"/>
      <c r="S380" s="49">
        <f t="shared" si="62"/>
        <v>0</v>
      </c>
      <c r="T380" s="49">
        <f t="shared" si="62"/>
        <v>0</v>
      </c>
      <c r="U380" s="49"/>
      <c r="V380" s="49">
        <f t="shared" si="62"/>
        <v>0</v>
      </c>
      <c r="W380" s="49">
        <f t="shared" si="62"/>
        <v>0</v>
      </c>
    </row>
    <row r="381" spans="1:23" x14ac:dyDescent="0.2">
      <c r="A381" s="86" t="s">
        <v>141</v>
      </c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96"/>
    </row>
    <row r="382" spans="1:23" ht="15.75" x14ac:dyDescent="0.2">
      <c r="A382" s="24"/>
      <c r="B382" s="19"/>
      <c r="C382" s="88"/>
      <c r="D382" s="22"/>
      <c r="E382" s="56"/>
      <c r="F382" s="98"/>
      <c r="G382" s="56"/>
      <c r="H382" s="22"/>
      <c r="I382" s="98"/>
      <c r="J382" s="21"/>
      <c r="K382" s="22"/>
      <c r="L382" s="98"/>
      <c r="M382" s="21"/>
      <c r="N382" s="22"/>
      <c r="O382" s="98"/>
      <c r="P382" s="21"/>
      <c r="Q382" s="22"/>
      <c r="R382" s="98"/>
      <c r="S382" s="21"/>
      <c r="T382" s="22"/>
      <c r="U382" s="98"/>
      <c r="V382" s="21"/>
      <c r="W382" s="22"/>
    </row>
    <row r="383" spans="1:23" x14ac:dyDescent="0.2">
      <c r="A383" s="132" t="s">
        <v>142</v>
      </c>
      <c r="B383" s="133"/>
      <c r="C383" s="134"/>
      <c r="D383" s="49">
        <f>D382</f>
        <v>0</v>
      </c>
      <c r="E383" s="49">
        <f t="shared" ref="E383:W383" si="63">E382</f>
        <v>0</v>
      </c>
      <c r="F383" s="49"/>
      <c r="G383" s="49">
        <f t="shared" si="63"/>
        <v>0</v>
      </c>
      <c r="H383" s="49">
        <f t="shared" si="63"/>
        <v>0</v>
      </c>
      <c r="I383" s="49"/>
      <c r="J383" s="49">
        <f t="shared" si="63"/>
        <v>0</v>
      </c>
      <c r="K383" s="49">
        <f t="shared" si="63"/>
        <v>0</v>
      </c>
      <c r="L383" s="49"/>
      <c r="M383" s="49">
        <f t="shared" si="63"/>
        <v>0</v>
      </c>
      <c r="N383" s="49">
        <f t="shared" si="63"/>
        <v>0</v>
      </c>
      <c r="O383" s="49"/>
      <c r="P383" s="49">
        <f t="shared" si="63"/>
        <v>0</v>
      </c>
      <c r="Q383" s="49">
        <f t="shared" si="63"/>
        <v>0</v>
      </c>
      <c r="R383" s="49"/>
      <c r="S383" s="49">
        <f t="shared" si="63"/>
        <v>0</v>
      </c>
      <c r="T383" s="49">
        <f t="shared" si="63"/>
        <v>0</v>
      </c>
      <c r="U383" s="49"/>
      <c r="V383" s="49">
        <f t="shared" si="63"/>
        <v>0</v>
      </c>
      <c r="W383" s="49">
        <f t="shared" si="63"/>
        <v>0</v>
      </c>
    </row>
    <row r="384" spans="1:23" x14ac:dyDescent="0.2">
      <c r="A384" s="184" t="s">
        <v>94</v>
      </c>
      <c r="B384" s="185"/>
      <c r="C384" s="186"/>
      <c r="D384" s="50">
        <f>SUM(D352,D355,D362,D370,D373,D376,D380,D383)</f>
        <v>570</v>
      </c>
      <c r="E384" s="50">
        <f t="shared" ref="E384:W384" si="64">SUM(E352,E355,E362,E370,E373,E376,E380,E383)</f>
        <v>30</v>
      </c>
      <c r="F384" s="50"/>
      <c r="G384" s="50">
        <f t="shared" si="64"/>
        <v>4</v>
      </c>
      <c r="H384" s="50">
        <f t="shared" si="64"/>
        <v>80</v>
      </c>
      <c r="I384" s="50"/>
      <c r="J384" s="50">
        <f t="shared" si="64"/>
        <v>0</v>
      </c>
      <c r="K384" s="50">
        <f t="shared" si="64"/>
        <v>0</v>
      </c>
      <c r="L384" s="50"/>
      <c r="M384" s="50">
        <f t="shared" si="64"/>
        <v>0</v>
      </c>
      <c r="N384" s="50">
        <f t="shared" si="64"/>
        <v>0</v>
      </c>
      <c r="O384" s="50"/>
      <c r="P384" s="50">
        <f t="shared" si="64"/>
        <v>2</v>
      </c>
      <c r="Q384" s="50">
        <f t="shared" si="64"/>
        <v>40</v>
      </c>
      <c r="R384" s="50"/>
      <c r="S384" s="50">
        <f t="shared" si="64"/>
        <v>17</v>
      </c>
      <c r="T384" s="50">
        <f t="shared" si="64"/>
        <v>250</v>
      </c>
      <c r="U384" s="50"/>
      <c r="V384" s="50">
        <f t="shared" si="64"/>
        <v>7</v>
      </c>
      <c r="W384" s="50">
        <f t="shared" si="64"/>
        <v>200</v>
      </c>
    </row>
    <row r="385" spans="1:23" ht="27" customHeight="1" x14ac:dyDescent="0.2">
      <c r="A385" s="202" t="s">
        <v>238</v>
      </c>
      <c r="B385" s="202"/>
      <c r="C385" s="202"/>
      <c r="D385" s="202"/>
      <c r="E385" s="202"/>
      <c r="F385" s="202"/>
      <c r="G385" s="202"/>
      <c r="H385" s="202"/>
      <c r="I385" s="202"/>
      <c r="J385" s="202"/>
      <c r="K385" s="202"/>
      <c r="L385" s="202"/>
      <c r="M385" s="202"/>
      <c r="N385" s="202"/>
      <c r="O385" s="202"/>
      <c r="P385" s="202"/>
      <c r="Q385" s="202"/>
      <c r="R385" s="202"/>
      <c r="S385" s="202"/>
      <c r="T385" s="202"/>
      <c r="U385" s="202"/>
      <c r="V385" s="202"/>
      <c r="W385" s="202"/>
    </row>
    <row r="386" spans="1:23" x14ac:dyDescent="0.2">
      <c r="A386" s="246" t="s">
        <v>239</v>
      </c>
      <c r="B386" s="246"/>
      <c r="C386" s="246"/>
      <c r="D386" s="246"/>
      <c r="E386" s="246"/>
      <c r="F386" s="246"/>
      <c r="G386" s="246"/>
      <c r="H386" s="246"/>
      <c r="I386" s="246"/>
      <c r="J386" s="246"/>
      <c r="K386" s="246"/>
      <c r="L386" s="246"/>
      <c r="M386" s="246"/>
      <c r="N386" s="246"/>
      <c r="O386" s="246"/>
      <c r="P386" s="246"/>
      <c r="Q386" s="246"/>
      <c r="R386" s="246"/>
      <c r="S386" s="246"/>
      <c r="T386" s="246"/>
      <c r="U386" s="246"/>
      <c r="V386" s="246"/>
      <c r="W386" s="246"/>
    </row>
    <row r="387" spans="1:23" x14ac:dyDescent="0.2">
      <c r="A387" s="33"/>
      <c r="B387" s="33"/>
      <c r="C387" s="33"/>
      <c r="D387" s="80"/>
      <c r="E387" s="80"/>
      <c r="F387" s="80"/>
      <c r="G387" s="80"/>
      <c r="H387" s="80"/>
      <c r="I387" s="80"/>
      <c r="J387" s="80"/>
    </row>
    <row r="388" spans="1:23" x14ac:dyDescent="0.2">
      <c r="A388" s="33"/>
      <c r="B388" s="33"/>
      <c r="C388" s="52" t="s">
        <v>16</v>
      </c>
      <c r="F388" s="80"/>
      <c r="G388" s="80"/>
      <c r="H388" s="33"/>
      <c r="I388" s="33"/>
      <c r="J388" s="33"/>
      <c r="K388" s="33"/>
      <c r="L388" s="33"/>
      <c r="M388" s="33"/>
      <c r="N388" s="33"/>
      <c r="O388" s="80"/>
      <c r="P388" s="80"/>
      <c r="Q388" s="80"/>
      <c r="R388" s="80"/>
      <c r="S388" s="80"/>
      <c r="T388" s="80"/>
      <c r="U388" s="80"/>
      <c r="V388" s="80"/>
      <c r="W388" s="80"/>
    </row>
    <row r="389" spans="1:23" x14ac:dyDescent="0.2">
      <c r="A389" s="33"/>
      <c r="B389" s="33"/>
      <c r="C389" s="4" t="s">
        <v>27</v>
      </c>
      <c r="D389" s="97">
        <v>0</v>
      </c>
      <c r="F389" s="80"/>
      <c r="G389" s="80"/>
      <c r="H389" s="77"/>
      <c r="I389" s="77"/>
      <c r="J389" s="77"/>
      <c r="K389" s="77"/>
      <c r="L389" s="77"/>
      <c r="M389" s="77"/>
      <c r="N389" s="77"/>
      <c r="O389" s="80"/>
      <c r="P389" s="80"/>
      <c r="Q389" s="80"/>
      <c r="R389" s="80"/>
      <c r="S389" s="80"/>
      <c r="T389" s="80"/>
      <c r="U389" s="80"/>
      <c r="V389" s="80"/>
      <c r="W389" s="80"/>
    </row>
    <row r="390" spans="1:23" x14ac:dyDescent="0.2">
      <c r="A390" s="33"/>
      <c r="B390" s="33"/>
      <c r="C390" s="53" t="s">
        <v>28</v>
      </c>
      <c r="D390" s="97">
        <f>SUM(H384,K384,N384)</f>
        <v>80</v>
      </c>
      <c r="F390" s="80"/>
      <c r="G390" s="80"/>
      <c r="H390" s="77"/>
      <c r="I390" s="77"/>
      <c r="J390" s="77"/>
      <c r="K390" s="77"/>
      <c r="L390" s="77"/>
      <c r="M390" s="77"/>
      <c r="N390" s="77"/>
      <c r="O390" s="80"/>
      <c r="P390" s="80"/>
      <c r="Q390" s="80"/>
      <c r="R390" s="80"/>
      <c r="S390" s="80"/>
      <c r="T390" s="80"/>
      <c r="U390" s="80"/>
      <c r="V390" s="80"/>
      <c r="W390" s="80"/>
    </row>
    <row r="391" spans="1:23" x14ac:dyDescent="0.2">
      <c r="A391" s="33"/>
      <c r="B391" s="33"/>
      <c r="C391" s="53" t="s">
        <v>4</v>
      </c>
      <c r="D391" s="97">
        <f>SUM(G384,J384,M384)</f>
        <v>4</v>
      </c>
      <c r="F391" s="80"/>
      <c r="G391" s="80"/>
      <c r="H391" s="77"/>
      <c r="I391" s="77"/>
      <c r="J391" s="77"/>
      <c r="K391" s="77"/>
      <c r="L391" s="77"/>
      <c r="M391" s="77"/>
      <c r="N391" s="77"/>
      <c r="O391" s="80"/>
      <c r="P391" s="80"/>
      <c r="Q391" s="80"/>
      <c r="R391" s="80"/>
      <c r="S391" s="80"/>
      <c r="T391" s="80"/>
      <c r="U391" s="80"/>
      <c r="V391" s="80"/>
      <c r="W391" s="80"/>
    </row>
    <row r="392" spans="1:23" x14ac:dyDescent="0.2">
      <c r="A392" s="33"/>
      <c r="B392" s="33"/>
      <c r="C392" s="54"/>
      <c r="D392" s="77"/>
      <c r="F392" s="80"/>
      <c r="G392" s="80"/>
      <c r="H392" s="77"/>
      <c r="I392" s="77"/>
      <c r="J392" s="77"/>
      <c r="K392" s="77"/>
      <c r="L392" s="77"/>
      <c r="M392" s="77"/>
      <c r="N392" s="77"/>
      <c r="O392" s="80"/>
      <c r="P392" s="80"/>
      <c r="Q392" s="80"/>
      <c r="R392" s="80"/>
      <c r="S392" s="80"/>
      <c r="T392" s="80"/>
      <c r="U392" s="80"/>
      <c r="V392" s="80"/>
      <c r="W392" s="80"/>
    </row>
    <row r="393" spans="1:23" x14ac:dyDescent="0.2">
      <c r="A393" s="33"/>
      <c r="B393" s="33"/>
      <c r="C393" s="52" t="s">
        <v>17</v>
      </c>
      <c r="D393" s="77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</row>
    <row r="394" spans="1:23" x14ac:dyDescent="0.2">
      <c r="A394" s="33"/>
      <c r="B394" s="33"/>
      <c r="C394" s="4" t="s">
        <v>27</v>
      </c>
      <c r="D394" s="97">
        <v>4</v>
      </c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</row>
    <row r="395" spans="1:23" x14ac:dyDescent="0.2">
      <c r="C395" s="4" t="s">
        <v>28</v>
      </c>
      <c r="D395" s="97">
        <f>SUM(Q384,T384,W384)</f>
        <v>490</v>
      </c>
      <c r="E395" s="80"/>
      <c r="F395" s="80"/>
      <c r="G395" s="80"/>
      <c r="H395" s="80"/>
      <c r="I395" s="80"/>
      <c r="J395" s="80"/>
      <c r="K395" s="80"/>
    </row>
    <row r="396" spans="1:23" x14ac:dyDescent="0.2">
      <c r="A396" s="33"/>
      <c r="B396" s="33"/>
      <c r="C396" s="53" t="s">
        <v>4</v>
      </c>
      <c r="D396" s="97">
        <f>SUM(P384,S384,V384)</f>
        <v>26</v>
      </c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</row>
    <row r="397" spans="1:23" x14ac:dyDescent="0.2">
      <c r="C397" s="34"/>
    </row>
    <row r="398" spans="1:23" x14ac:dyDescent="0.2">
      <c r="C398" s="34"/>
    </row>
    <row r="399" spans="1:23" x14ac:dyDescent="0.2">
      <c r="C399" s="34"/>
    </row>
    <row r="400" spans="1:23" x14ac:dyDescent="0.2">
      <c r="C400" s="34"/>
    </row>
    <row r="401" spans="1:23" x14ac:dyDescent="0.2">
      <c r="C401" s="34"/>
    </row>
    <row r="402" spans="1:23" x14ac:dyDescent="0.2">
      <c r="C402" s="34"/>
    </row>
    <row r="403" spans="1:23" x14ac:dyDescent="0.2">
      <c r="C403" s="34"/>
    </row>
    <row r="404" spans="1:23" x14ac:dyDescent="0.2">
      <c r="C404" s="34"/>
    </row>
    <row r="405" spans="1:23" x14ac:dyDescent="0.2">
      <c r="C405" s="34"/>
    </row>
    <row r="406" spans="1:23" x14ac:dyDescent="0.2">
      <c r="C406" s="34"/>
    </row>
    <row r="407" spans="1:23" x14ac:dyDescent="0.2">
      <c r="A407" s="116" t="s">
        <v>13</v>
      </c>
      <c r="B407" s="116"/>
      <c r="C407" s="190" t="s">
        <v>281</v>
      </c>
      <c r="D407" s="190"/>
      <c r="E407" s="190"/>
      <c r="F407" s="190"/>
      <c r="G407" s="190"/>
      <c r="H407" s="190"/>
      <c r="I407" s="190"/>
      <c r="J407" s="190"/>
      <c r="K407" s="190"/>
      <c r="L407" s="190"/>
      <c r="M407" s="190"/>
      <c r="N407" s="190"/>
      <c r="O407" s="203" t="s">
        <v>214</v>
      </c>
      <c r="P407" s="203"/>
      <c r="Q407" s="203"/>
      <c r="R407" s="203"/>
      <c r="S407" s="203"/>
      <c r="T407" s="203"/>
      <c r="U407" s="203"/>
      <c r="V407" s="203"/>
      <c r="W407" s="203"/>
    </row>
    <row r="408" spans="1:23" x14ac:dyDescent="0.2">
      <c r="A408" s="116" t="s">
        <v>12</v>
      </c>
      <c r="B408" s="11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167" t="s">
        <v>215</v>
      </c>
      <c r="P408" s="167"/>
      <c r="Q408" s="167"/>
      <c r="R408" s="167"/>
      <c r="S408" s="167"/>
      <c r="T408" s="167"/>
      <c r="U408" s="167"/>
      <c r="V408" s="167"/>
      <c r="W408" s="167"/>
    </row>
    <row r="409" spans="1:23" x14ac:dyDescent="0.2">
      <c r="A409" s="116" t="s">
        <v>0</v>
      </c>
      <c r="B409" s="116"/>
      <c r="C409" s="190" t="s">
        <v>96</v>
      </c>
      <c r="D409" s="190"/>
      <c r="E409" s="190"/>
      <c r="F409" s="190"/>
      <c r="G409" s="190"/>
      <c r="H409" s="190"/>
      <c r="I409" s="190"/>
      <c r="J409" s="190"/>
      <c r="K409" s="190"/>
      <c r="L409" s="190"/>
      <c r="M409" s="190"/>
      <c r="N409" s="190"/>
      <c r="O409" s="72"/>
      <c r="P409" s="72"/>
      <c r="Q409" s="72"/>
      <c r="R409" s="72"/>
      <c r="S409" s="72"/>
      <c r="T409" s="72"/>
      <c r="U409" s="72"/>
      <c r="V409" s="72"/>
      <c r="W409" s="72"/>
    </row>
    <row r="410" spans="1:23" x14ac:dyDescent="0.2">
      <c r="A410" s="80"/>
      <c r="B410" s="80"/>
      <c r="C410" s="190" t="s">
        <v>263</v>
      </c>
      <c r="D410" s="190"/>
      <c r="E410" s="190"/>
      <c r="F410" s="190"/>
      <c r="G410" s="190"/>
      <c r="H410" s="190"/>
      <c r="I410" s="190"/>
      <c r="J410" s="190"/>
      <c r="K410" s="190"/>
      <c r="L410" s="190"/>
      <c r="M410" s="190"/>
      <c r="N410" s="190"/>
      <c r="O410" s="72"/>
      <c r="P410" s="72"/>
      <c r="Q410" s="72"/>
      <c r="R410" s="72"/>
      <c r="S410" s="72"/>
      <c r="T410" s="72"/>
      <c r="U410" s="72"/>
      <c r="V410" s="72"/>
      <c r="W410" s="72"/>
    </row>
    <row r="411" spans="1:23" x14ac:dyDescent="0.2">
      <c r="A411" s="80"/>
      <c r="B411" s="80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2"/>
      <c r="P411" s="72"/>
      <c r="Q411" s="72"/>
      <c r="R411" s="72"/>
      <c r="S411" s="72"/>
      <c r="T411" s="72"/>
      <c r="U411" s="72"/>
      <c r="V411" s="72"/>
      <c r="W411" s="72"/>
    </row>
    <row r="412" spans="1:23" ht="13.35" customHeight="1" x14ac:dyDescent="0.2">
      <c r="A412" s="199" t="s">
        <v>14</v>
      </c>
      <c r="B412" s="196" t="s">
        <v>2</v>
      </c>
      <c r="C412" s="196" t="s">
        <v>3</v>
      </c>
      <c r="D412" s="191" t="s">
        <v>21</v>
      </c>
      <c r="E412" s="192"/>
      <c r="F412" s="192"/>
      <c r="G412" s="191" t="s">
        <v>97</v>
      </c>
      <c r="H412" s="192"/>
      <c r="I412" s="192"/>
      <c r="J412" s="192"/>
      <c r="K412" s="192"/>
      <c r="L412" s="192"/>
      <c r="M412" s="192"/>
      <c r="N412" s="192"/>
      <c r="O412" s="192"/>
      <c r="P412" s="192"/>
      <c r="Q412" s="192"/>
      <c r="R412" s="192"/>
      <c r="S412" s="192"/>
      <c r="T412" s="192"/>
      <c r="U412" s="192"/>
      <c r="V412" s="192"/>
      <c r="W412" s="204"/>
    </row>
    <row r="413" spans="1:23" ht="23.45" customHeight="1" x14ac:dyDescent="0.2">
      <c r="A413" s="200"/>
      <c r="B413" s="197"/>
      <c r="C413" s="197"/>
      <c r="D413" s="207" t="s">
        <v>18</v>
      </c>
      <c r="E413" s="208" t="s">
        <v>4</v>
      </c>
      <c r="F413" s="209" t="s">
        <v>5</v>
      </c>
      <c r="G413" s="166" t="s">
        <v>16</v>
      </c>
      <c r="H413" s="157"/>
      <c r="I413" s="157"/>
      <c r="J413" s="157"/>
      <c r="K413" s="157"/>
      <c r="L413" s="157"/>
      <c r="M413" s="157"/>
      <c r="N413" s="157"/>
      <c r="O413" s="158"/>
      <c r="P413" s="166" t="s">
        <v>17</v>
      </c>
      <c r="Q413" s="157"/>
      <c r="R413" s="157"/>
      <c r="S413" s="157"/>
      <c r="T413" s="157"/>
      <c r="U413" s="157"/>
      <c r="V413" s="157"/>
      <c r="W413" s="158"/>
    </row>
    <row r="414" spans="1:23" ht="30" customHeight="1" x14ac:dyDescent="0.2">
      <c r="A414" s="200"/>
      <c r="B414" s="197"/>
      <c r="C414" s="197"/>
      <c r="D414" s="207"/>
      <c r="E414" s="208"/>
      <c r="F414" s="209"/>
      <c r="G414" s="211" t="s">
        <v>114</v>
      </c>
      <c r="H414" s="212"/>
      <c r="I414" s="213"/>
      <c r="J414" s="163" t="s">
        <v>7</v>
      </c>
      <c r="K414" s="164"/>
      <c r="L414" s="164"/>
      <c r="M414" s="183" t="s">
        <v>8</v>
      </c>
      <c r="N414" s="183"/>
      <c r="O414" s="183"/>
      <c r="P414" s="163" t="s">
        <v>7</v>
      </c>
      <c r="Q414" s="164"/>
      <c r="R414" s="165"/>
      <c r="S414" s="163" t="s">
        <v>19</v>
      </c>
      <c r="T414" s="164"/>
      <c r="U414" s="165"/>
      <c r="V414" s="163" t="s">
        <v>11</v>
      </c>
      <c r="W414" s="165"/>
    </row>
    <row r="415" spans="1:23" ht="93" customHeight="1" x14ac:dyDescent="0.2">
      <c r="A415" s="201"/>
      <c r="B415" s="198"/>
      <c r="C415" s="198"/>
      <c r="D415" s="207"/>
      <c r="E415" s="208"/>
      <c r="F415" s="209"/>
      <c r="G415" s="79" t="s">
        <v>4</v>
      </c>
      <c r="H415" s="78" t="s">
        <v>9</v>
      </c>
      <c r="I415" s="71" t="s">
        <v>20</v>
      </c>
      <c r="J415" s="79" t="s">
        <v>4</v>
      </c>
      <c r="K415" s="78" t="s">
        <v>9</v>
      </c>
      <c r="L415" s="71" t="s">
        <v>20</v>
      </c>
      <c r="M415" s="79" t="s">
        <v>4</v>
      </c>
      <c r="N415" s="78" t="s">
        <v>9</v>
      </c>
      <c r="O415" s="71" t="s">
        <v>20</v>
      </c>
      <c r="P415" s="79" t="s">
        <v>4</v>
      </c>
      <c r="Q415" s="78" t="s">
        <v>9</v>
      </c>
      <c r="R415" s="71" t="s">
        <v>20</v>
      </c>
      <c r="S415" s="55" t="s">
        <v>4</v>
      </c>
      <c r="T415" s="42" t="s">
        <v>9</v>
      </c>
      <c r="U415" s="81" t="s">
        <v>20</v>
      </c>
      <c r="V415" s="79" t="s">
        <v>4</v>
      </c>
      <c r="W415" s="78" t="s">
        <v>9</v>
      </c>
    </row>
    <row r="416" spans="1:23" x14ac:dyDescent="0.2">
      <c r="A416" s="86" t="s">
        <v>127</v>
      </c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</row>
    <row r="417" spans="1:23" x14ac:dyDescent="0.2">
      <c r="A417" s="88"/>
      <c r="B417" s="5"/>
      <c r="C417" s="95"/>
      <c r="D417" s="22"/>
      <c r="E417" s="21"/>
      <c r="F417" s="98"/>
      <c r="G417" s="56"/>
      <c r="H417" s="22"/>
      <c r="I417" s="98"/>
      <c r="J417" s="21"/>
      <c r="K417" s="22"/>
      <c r="L417" s="98"/>
      <c r="M417" s="21"/>
      <c r="N417" s="22"/>
      <c r="O417" s="98"/>
      <c r="P417" s="21"/>
      <c r="Q417" s="22"/>
      <c r="R417" s="98"/>
      <c r="S417" s="21"/>
      <c r="T417" s="22"/>
      <c r="U417" s="98"/>
      <c r="V417" s="21"/>
      <c r="W417" s="22"/>
    </row>
    <row r="418" spans="1:23" x14ac:dyDescent="0.2">
      <c r="A418" s="117" t="s">
        <v>128</v>
      </c>
      <c r="B418" s="118"/>
      <c r="C418" s="119"/>
      <c r="D418" s="46">
        <f>SUM(D417:D417)</f>
        <v>0</v>
      </c>
      <c r="E418" s="46">
        <f>SUM(E417:E417)</f>
        <v>0</v>
      </c>
      <c r="F418" s="46"/>
      <c r="G418" s="46">
        <f>SUM(G417:G417)</f>
        <v>0</v>
      </c>
      <c r="H418" s="46">
        <f>SUM(H417:H417)</f>
        <v>0</v>
      </c>
      <c r="I418" s="46"/>
      <c r="J418" s="46"/>
      <c r="K418" s="46">
        <f>SUM(K417:K417)</f>
        <v>0</v>
      </c>
      <c r="L418" s="46"/>
      <c r="M418" s="46"/>
      <c r="N418" s="46">
        <f>SUM(N417:N417)</f>
        <v>0</v>
      </c>
      <c r="O418" s="46"/>
      <c r="P418" s="46"/>
      <c r="Q418" s="46"/>
      <c r="R418" s="46"/>
      <c r="S418" s="46">
        <f>SUM(S417:S417)</f>
        <v>0</v>
      </c>
      <c r="T418" s="46"/>
      <c r="U418" s="46">
        <f>SUM(U417:U417)</f>
        <v>0</v>
      </c>
      <c r="V418" s="46">
        <f>SUM(V417:V417)</f>
        <v>0</v>
      </c>
      <c r="W418" s="46">
        <f>SUM(W417:W417)</f>
        <v>0</v>
      </c>
    </row>
    <row r="419" spans="1:23" x14ac:dyDescent="0.2">
      <c r="A419" s="89" t="s">
        <v>129</v>
      </c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1"/>
    </row>
    <row r="420" spans="1:23" ht="15.75" x14ac:dyDescent="0.2">
      <c r="A420" s="24" t="s">
        <v>371</v>
      </c>
      <c r="B420" s="19" t="s">
        <v>191</v>
      </c>
      <c r="C420" s="88" t="s">
        <v>275</v>
      </c>
      <c r="D420" s="22">
        <f>SUM(H420,K420,N420,Q420,T420,W420)</f>
        <v>10</v>
      </c>
      <c r="E420" s="21">
        <f>SUM(G420,J420,M420,P420,S420,V420)</f>
        <v>1</v>
      </c>
      <c r="F420" s="98" t="s">
        <v>41</v>
      </c>
      <c r="G420" s="56">
        <v>0</v>
      </c>
      <c r="H420" s="22">
        <v>0</v>
      </c>
      <c r="I420" s="98"/>
      <c r="J420" s="21">
        <v>1</v>
      </c>
      <c r="K420" s="22">
        <v>10</v>
      </c>
      <c r="L420" s="98">
        <v>10</v>
      </c>
      <c r="M420" s="21"/>
      <c r="N420" s="22">
        <v>0</v>
      </c>
      <c r="O420" s="98"/>
      <c r="P420" s="21"/>
      <c r="Q420" s="22"/>
      <c r="R420" s="98"/>
      <c r="S420" s="21"/>
      <c r="T420" s="22"/>
      <c r="U420" s="98"/>
      <c r="V420" s="21"/>
      <c r="W420" s="22"/>
    </row>
    <row r="421" spans="1:23" x14ac:dyDescent="0.2">
      <c r="A421" s="117" t="s">
        <v>130</v>
      </c>
      <c r="B421" s="118"/>
      <c r="C421" s="119"/>
      <c r="D421" s="46">
        <f>SUM(D420)</f>
        <v>10</v>
      </c>
      <c r="E421" s="46">
        <f t="shared" ref="E421:W421" si="65">SUM(E420)</f>
        <v>1</v>
      </c>
      <c r="F421" s="46"/>
      <c r="G421" s="46">
        <f t="shared" si="65"/>
        <v>0</v>
      </c>
      <c r="H421" s="46">
        <f t="shared" si="65"/>
        <v>0</v>
      </c>
      <c r="I421" s="46"/>
      <c r="J421" s="46">
        <f t="shared" si="65"/>
        <v>1</v>
      </c>
      <c r="K421" s="46">
        <f t="shared" si="65"/>
        <v>10</v>
      </c>
      <c r="L421" s="46"/>
      <c r="M421" s="46">
        <f t="shared" si="65"/>
        <v>0</v>
      </c>
      <c r="N421" s="46">
        <f t="shared" si="65"/>
        <v>0</v>
      </c>
      <c r="O421" s="46"/>
      <c r="P421" s="46">
        <f t="shared" si="65"/>
        <v>0</v>
      </c>
      <c r="Q421" s="46">
        <f t="shared" si="65"/>
        <v>0</v>
      </c>
      <c r="R421" s="46"/>
      <c r="S421" s="46">
        <f t="shared" si="65"/>
        <v>0</v>
      </c>
      <c r="T421" s="46">
        <f t="shared" si="65"/>
        <v>0</v>
      </c>
      <c r="U421" s="46"/>
      <c r="V421" s="46">
        <f t="shared" si="65"/>
        <v>0</v>
      </c>
      <c r="W421" s="46">
        <f t="shared" si="65"/>
        <v>0</v>
      </c>
    </row>
    <row r="422" spans="1:23" ht="17.25" customHeight="1" x14ac:dyDescent="0.2">
      <c r="A422" s="89" t="s">
        <v>131</v>
      </c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1"/>
    </row>
    <row r="423" spans="1:23" ht="17.25" customHeight="1" x14ac:dyDescent="0.2">
      <c r="A423" s="88"/>
      <c r="B423" s="5"/>
      <c r="C423" s="95"/>
      <c r="D423" s="22"/>
      <c r="E423" s="21"/>
      <c r="F423" s="98"/>
      <c r="G423" s="56"/>
      <c r="H423" s="22"/>
      <c r="I423" s="98"/>
      <c r="J423" s="21"/>
      <c r="K423" s="22"/>
      <c r="L423" s="98"/>
      <c r="M423" s="21"/>
      <c r="N423" s="22"/>
      <c r="O423" s="98"/>
      <c r="P423" s="21"/>
      <c r="Q423" s="22"/>
      <c r="R423" s="98"/>
      <c r="S423" s="21"/>
      <c r="T423" s="22"/>
      <c r="U423" s="98"/>
      <c r="V423" s="21"/>
      <c r="W423" s="22"/>
    </row>
    <row r="424" spans="1:23" x14ac:dyDescent="0.2">
      <c r="A424" s="117" t="s">
        <v>132</v>
      </c>
      <c r="B424" s="118"/>
      <c r="C424" s="119"/>
      <c r="D424" s="46">
        <f>SUM(D423:D423)</f>
        <v>0</v>
      </c>
      <c r="E424" s="46">
        <f t="shared" ref="E424:W424" si="66">SUM(E423:E423)</f>
        <v>0</v>
      </c>
      <c r="F424" s="46"/>
      <c r="G424" s="46">
        <f t="shared" si="66"/>
        <v>0</v>
      </c>
      <c r="H424" s="46">
        <f t="shared" si="66"/>
        <v>0</v>
      </c>
      <c r="I424" s="46"/>
      <c r="J424" s="46">
        <f t="shared" si="66"/>
        <v>0</v>
      </c>
      <c r="K424" s="46">
        <f t="shared" si="66"/>
        <v>0</v>
      </c>
      <c r="L424" s="46"/>
      <c r="M424" s="46">
        <f t="shared" si="66"/>
        <v>0</v>
      </c>
      <c r="N424" s="46">
        <f t="shared" si="66"/>
        <v>0</v>
      </c>
      <c r="O424" s="46"/>
      <c r="P424" s="46">
        <f t="shared" si="66"/>
        <v>0</v>
      </c>
      <c r="Q424" s="46">
        <f t="shared" si="66"/>
        <v>0</v>
      </c>
      <c r="R424" s="46"/>
      <c r="S424" s="46">
        <f t="shared" si="66"/>
        <v>0</v>
      </c>
      <c r="T424" s="46">
        <f t="shared" si="66"/>
        <v>0</v>
      </c>
      <c r="U424" s="46"/>
      <c r="V424" s="46">
        <f t="shared" si="66"/>
        <v>0</v>
      </c>
      <c r="W424" s="46">
        <f t="shared" si="66"/>
        <v>0</v>
      </c>
    </row>
    <row r="425" spans="1:23" x14ac:dyDescent="0.2">
      <c r="A425" s="89" t="s">
        <v>133</v>
      </c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1"/>
    </row>
    <row r="426" spans="1:23" ht="31.5" x14ac:dyDescent="0.2">
      <c r="A426" s="24" t="s">
        <v>372</v>
      </c>
      <c r="B426" s="19" t="s">
        <v>232</v>
      </c>
      <c r="C426" s="88" t="s">
        <v>216</v>
      </c>
      <c r="D426" s="22">
        <f>SUM(H426,K426,N426,Q426,T426,W426)</f>
        <v>75</v>
      </c>
      <c r="E426" s="21">
        <f>SUM(G426,J426,M426,P426,S426,V426)</f>
        <v>5</v>
      </c>
      <c r="F426" s="75" t="s">
        <v>45</v>
      </c>
      <c r="G426" s="56">
        <v>1</v>
      </c>
      <c r="H426" s="22">
        <v>25</v>
      </c>
      <c r="I426" s="98">
        <v>300</v>
      </c>
      <c r="J426" s="21"/>
      <c r="K426" s="22"/>
      <c r="L426" s="98"/>
      <c r="M426" s="21"/>
      <c r="N426" s="22"/>
      <c r="O426" s="98"/>
      <c r="P426" s="21"/>
      <c r="Q426" s="22"/>
      <c r="R426" s="98"/>
      <c r="S426" s="21">
        <v>4</v>
      </c>
      <c r="T426" s="22">
        <v>50</v>
      </c>
      <c r="U426" s="98">
        <v>5</v>
      </c>
      <c r="V426" s="21"/>
      <c r="W426" s="22"/>
    </row>
    <row r="427" spans="1:23" ht="23.45" customHeight="1" x14ac:dyDescent="0.2">
      <c r="A427" s="135" t="s">
        <v>373</v>
      </c>
      <c r="B427" s="137" t="s">
        <v>233</v>
      </c>
      <c r="C427" s="104" t="s">
        <v>247</v>
      </c>
      <c r="D427" s="171">
        <f>SUM(H427,H428,K427,K428,N427,N428,Q427,Q428,T427,T428,W427,W428)</f>
        <v>65</v>
      </c>
      <c r="E427" s="174">
        <f>SUM(G427,G428,J427,J428,M427,M428,P427,P428,S427,S428,V427,V428)</f>
        <v>4</v>
      </c>
      <c r="F427" s="177" t="s">
        <v>41</v>
      </c>
      <c r="G427" s="56">
        <v>0.5</v>
      </c>
      <c r="H427" s="22">
        <v>10</v>
      </c>
      <c r="I427" s="98">
        <v>300</v>
      </c>
      <c r="J427" s="21"/>
      <c r="K427" s="22"/>
      <c r="L427" s="98"/>
      <c r="M427" s="21"/>
      <c r="N427" s="22"/>
      <c r="O427" s="98"/>
      <c r="P427" s="21"/>
      <c r="Q427" s="22"/>
      <c r="R427" s="98"/>
      <c r="S427" s="21">
        <v>2</v>
      </c>
      <c r="T427" s="22">
        <v>30</v>
      </c>
      <c r="U427" s="98">
        <v>5</v>
      </c>
      <c r="V427" s="21"/>
      <c r="W427" s="22"/>
    </row>
    <row r="428" spans="1:23" ht="25.5" customHeight="1" x14ac:dyDescent="0.2">
      <c r="A428" s="136"/>
      <c r="B428" s="138"/>
      <c r="C428" s="105"/>
      <c r="D428" s="173"/>
      <c r="E428" s="176"/>
      <c r="F428" s="179"/>
      <c r="G428" s="56">
        <v>0.5</v>
      </c>
      <c r="H428" s="22">
        <v>10</v>
      </c>
      <c r="I428" s="98">
        <v>300</v>
      </c>
      <c r="J428" s="21"/>
      <c r="K428" s="22"/>
      <c r="L428" s="98"/>
      <c r="M428" s="21"/>
      <c r="N428" s="22"/>
      <c r="O428" s="98"/>
      <c r="P428" s="21"/>
      <c r="Q428" s="22"/>
      <c r="R428" s="98"/>
      <c r="S428" s="21">
        <v>1</v>
      </c>
      <c r="T428" s="22">
        <v>15</v>
      </c>
      <c r="U428" s="98">
        <v>5</v>
      </c>
      <c r="V428" s="21"/>
      <c r="W428" s="22"/>
    </row>
    <row r="429" spans="1:23" ht="31.5" x14ac:dyDescent="0.2">
      <c r="A429" s="24" t="s">
        <v>374</v>
      </c>
      <c r="B429" s="19" t="s">
        <v>234</v>
      </c>
      <c r="C429" s="88" t="s">
        <v>247</v>
      </c>
      <c r="D429" s="22">
        <f>SUM(H429,K429,N429,Q429,T429,W429)</f>
        <v>45</v>
      </c>
      <c r="E429" s="21">
        <f>SUM(G429,J429,M429,P429,S429,V429)</f>
        <v>3</v>
      </c>
      <c r="F429" s="75" t="s">
        <v>42</v>
      </c>
      <c r="G429" s="56">
        <v>1</v>
      </c>
      <c r="H429" s="22">
        <v>15</v>
      </c>
      <c r="I429" s="98">
        <v>300</v>
      </c>
      <c r="J429" s="21"/>
      <c r="K429" s="22"/>
      <c r="L429" s="98"/>
      <c r="M429" s="21"/>
      <c r="N429" s="22"/>
      <c r="O429" s="98"/>
      <c r="P429" s="21"/>
      <c r="Q429" s="22"/>
      <c r="R429" s="98"/>
      <c r="S429" s="21">
        <v>2</v>
      </c>
      <c r="T429" s="22">
        <v>30</v>
      </c>
      <c r="U429" s="98">
        <v>5</v>
      </c>
      <c r="V429" s="21"/>
      <c r="W429" s="22"/>
    </row>
    <row r="430" spans="1:23" ht="31.5" x14ac:dyDescent="0.2">
      <c r="A430" s="24" t="s">
        <v>375</v>
      </c>
      <c r="B430" s="19" t="s">
        <v>235</v>
      </c>
      <c r="C430" s="88" t="s">
        <v>36</v>
      </c>
      <c r="D430" s="22">
        <f t="shared" ref="D430:D434" si="67">SUM(H430,K430,N430,Q430,T430,W430)</f>
        <v>45</v>
      </c>
      <c r="E430" s="21">
        <f t="shared" ref="E430:E434" si="68">SUM(G430,J430,M430,P430,S430,V430)</f>
        <v>3</v>
      </c>
      <c r="F430" s="75" t="s">
        <v>42</v>
      </c>
      <c r="G430" s="56">
        <v>1</v>
      </c>
      <c r="H430" s="22">
        <v>15</v>
      </c>
      <c r="I430" s="98">
        <v>300</v>
      </c>
      <c r="J430" s="21"/>
      <c r="K430" s="22"/>
      <c r="L430" s="98"/>
      <c r="M430" s="21"/>
      <c r="N430" s="22"/>
      <c r="O430" s="98"/>
      <c r="P430" s="21"/>
      <c r="Q430" s="22"/>
      <c r="R430" s="98"/>
      <c r="S430" s="21">
        <v>2</v>
      </c>
      <c r="T430" s="22">
        <v>30</v>
      </c>
      <c r="U430" s="98">
        <v>5</v>
      </c>
      <c r="V430" s="21"/>
      <c r="W430" s="22"/>
    </row>
    <row r="431" spans="1:23" ht="31.5" x14ac:dyDescent="0.2">
      <c r="A431" s="24" t="s">
        <v>376</v>
      </c>
      <c r="B431" s="19" t="s">
        <v>236</v>
      </c>
      <c r="C431" s="88" t="s">
        <v>216</v>
      </c>
      <c r="D431" s="22">
        <f t="shared" si="67"/>
        <v>45</v>
      </c>
      <c r="E431" s="21">
        <f t="shared" si="68"/>
        <v>3</v>
      </c>
      <c r="F431" s="75" t="s">
        <v>42</v>
      </c>
      <c r="G431" s="56">
        <v>1</v>
      </c>
      <c r="H431" s="22">
        <v>15</v>
      </c>
      <c r="I431" s="98">
        <v>300</v>
      </c>
      <c r="J431" s="21"/>
      <c r="K431" s="22"/>
      <c r="L431" s="98"/>
      <c r="M431" s="21"/>
      <c r="N431" s="22"/>
      <c r="O431" s="98"/>
      <c r="P431" s="21"/>
      <c r="Q431" s="22"/>
      <c r="R431" s="98"/>
      <c r="S431" s="21">
        <v>2</v>
      </c>
      <c r="T431" s="22">
        <v>30</v>
      </c>
      <c r="U431" s="98">
        <v>5</v>
      </c>
      <c r="V431" s="21"/>
      <c r="W431" s="22"/>
    </row>
    <row r="432" spans="1:23" ht="31.5" x14ac:dyDescent="0.2">
      <c r="A432" s="24" t="s">
        <v>377</v>
      </c>
      <c r="B432" s="61" t="s">
        <v>229</v>
      </c>
      <c r="C432" s="88" t="s">
        <v>36</v>
      </c>
      <c r="D432" s="22">
        <f t="shared" si="67"/>
        <v>35</v>
      </c>
      <c r="E432" s="21">
        <f t="shared" si="68"/>
        <v>2</v>
      </c>
      <c r="F432" s="75" t="s">
        <v>42</v>
      </c>
      <c r="G432" s="56">
        <v>1</v>
      </c>
      <c r="H432" s="22">
        <v>20</v>
      </c>
      <c r="I432" s="98">
        <v>300</v>
      </c>
      <c r="J432" s="21"/>
      <c r="K432" s="22"/>
      <c r="L432" s="98"/>
      <c r="M432" s="21"/>
      <c r="N432" s="22"/>
      <c r="O432" s="98"/>
      <c r="P432" s="21"/>
      <c r="Q432" s="22"/>
      <c r="R432" s="98"/>
      <c r="S432" s="21">
        <v>1</v>
      </c>
      <c r="T432" s="22">
        <v>15</v>
      </c>
      <c r="U432" s="98">
        <v>5</v>
      </c>
      <c r="V432" s="21"/>
      <c r="W432" s="22"/>
    </row>
    <row r="433" spans="1:23" ht="15.75" x14ac:dyDescent="0.2">
      <c r="A433" s="24" t="s">
        <v>378</v>
      </c>
      <c r="B433" s="61" t="s">
        <v>230</v>
      </c>
      <c r="C433" s="88" t="s">
        <v>247</v>
      </c>
      <c r="D433" s="22">
        <f t="shared" si="67"/>
        <v>35</v>
      </c>
      <c r="E433" s="21">
        <f t="shared" si="68"/>
        <v>2</v>
      </c>
      <c r="F433" s="75" t="s">
        <v>42</v>
      </c>
      <c r="G433" s="56">
        <v>1</v>
      </c>
      <c r="H433" s="22">
        <v>20</v>
      </c>
      <c r="I433" s="98">
        <v>300</v>
      </c>
      <c r="J433" s="21"/>
      <c r="K433" s="22"/>
      <c r="L433" s="98"/>
      <c r="M433" s="21"/>
      <c r="N433" s="22"/>
      <c r="O433" s="98"/>
      <c r="P433" s="21"/>
      <c r="Q433" s="22"/>
      <c r="R433" s="98"/>
      <c r="S433" s="21">
        <v>1</v>
      </c>
      <c r="T433" s="22">
        <v>15</v>
      </c>
      <c r="U433" s="98">
        <v>5</v>
      </c>
      <c r="V433" s="21"/>
      <c r="W433" s="22"/>
    </row>
    <row r="434" spans="1:23" ht="31.5" x14ac:dyDescent="0.2">
      <c r="A434" s="24" t="s">
        <v>379</v>
      </c>
      <c r="B434" s="61" t="s">
        <v>231</v>
      </c>
      <c r="C434" s="88" t="s">
        <v>216</v>
      </c>
      <c r="D434" s="22">
        <f t="shared" si="67"/>
        <v>35</v>
      </c>
      <c r="E434" s="21">
        <f t="shared" si="68"/>
        <v>2</v>
      </c>
      <c r="F434" s="75" t="s">
        <v>42</v>
      </c>
      <c r="G434" s="56">
        <v>1</v>
      </c>
      <c r="H434" s="22">
        <v>20</v>
      </c>
      <c r="I434" s="98">
        <v>300</v>
      </c>
      <c r="J434" s="21"/>
      <c r="K434" s="22"/>
      <c r="L434" s="98"/>
      <c r="M434" s="21"/>
      <c r="N434" s="22"/>
      <c r="O434" s="98"/>
      <c r="P434" s="21"/>
      <c r="Q434" s="22"/>
      <c r="R434" s="98"/>
      <c r="S434" s="21">
        <v>1</v>
      </c>
      <c r="T434" s="22">
        <v>15</v>
      </c>
      <c r="U434" s="98">
        <v>5</v>
      </c>
      <c r="V434" s="21"/>
      <c r="W434" s="22"/>
    </row>
    <row r="435" spans="1:23" x14ac:dyDescent="0.2">
      <c r="A435" s="117" t="s">
        <v>134</v>
      </c>
      <c r="B435" s="118"/>
      <c r="C435" s="119"/>
      <c r="D435" s="46">
        <f>SUM(D426:D434)</f>
        <v>380</v>
      </c>
      <c r="E435" s="46">
        <f t="shared" ref="E435:W435" si="69">SUM(E426:E434)</f>
        <v>24</v>
      </c>
      <c r="F435" s="46"/>
      <c r="G435" s="46">
        <f t="shared" si="69"/>
        <v>8</v>
      </c>
      <c r="H435" s="46">
        <f t="shared" si="69"/>
        <v>150</v>
      </c>
      <c r="I435" s="46"/>
      <c r="J435" s="46">
        <f t="shared" si="69"/>
        <v>0</v>
      </c>
      <c r="K435" s="46">
        <f t="shared" si="69"/>
        <v>0</v>
      </c>
      <c r="L435" s="46"/>
      <c r="M435" s="46">
        <f t="shared" si="69"/>
        <v>0</v>
      </c>
      <c r="N435" s="46">
        <f t="shared" si="69"/>
        <v>0</v>
      </c>
      <c r="O435" s="46"/>
      <c r="P435" s="46">
        <f t="shared" si="69"/>
        <v>0</v>
      </c>
      <c r="Q435" s="46">
        <f t="shared" si="69"/>
        <v>0</v>
      </c>
      <c r="R435" s="46"/>
      <c r="S435" s="46">
        <f t="shared" si="69"/>
        <v>16</v>
      </c>
      <c r="T435" s="46">
        <f t="shared" si="69"/>
        <v>230</v>
      </c>
      <c r="U435" s="46"/>
      <c r="V435" s="46">
        <f t="shared" si="69"/>
        <v>0</v>
      </c>
      <c r="W435" s="46">
        <f t="shared" si="69"/>
        <v>0</v>
      </c>
    </row>
    <row r="436" spans="1:23" x14ac:dyDescent="0.2">
      <c r="A436" s="89" t="s">
        <v>203</v>
      </c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1"/>
    </row>
    <row r="437" spans="1:23" x14ac:dyDescent="0.2">
      <c r="A437" s="98"/>
      <c r="B437" s="6"/>
      <c r="C437" s="95"/>
      <c r="D437" s="22"/>
      <c r="E437" s="21"/>
      <c r="F437" s="75"/>
      <c r="G437" s="56"/>
      <c r="H437" s="22"/>
      <c r="I437" s="98"/>
      <c r="J437" s="21"/>
      <c r="K437" s="22"/>
      <c r="L437" s="98"/>
      <c r="M437" s="21"/>
      <c r="N437" s="22"/>
      <c r="O437" s="98"/>
      <c r="P437" s="21"/>
      <c r="Q437" s="22"/>
      <c r="R437" s="98"/>
      <c r="S437" s="21"/>
      <c r="T437" s="22"/>
      <c r="U437" s="98"/>
      <c r="V437" s="21"/>
      <c r="W437" s="22"/>
    </row>
    <row r="438" spans="1:23" x14ac:dyDescent="0.2">
      <c r="A438" s="117" t="s">
        <v>136</v>
      </c>
      <c r="B438" s="118"/>
      <c r="C438" s="119"/>
      <c r="D438" s="46">
        <f>SUM(D437:D437)</f>
        <v>0</v>
      </c>
      <c r="E438" s="46">
        <f t="shared" ref="E438:W438" si="70">SUM(E437:E437)</f>
        <v>0</v>
      </c>
      <c r="F438" s="46"/>
      <c r="G438" s="46">
        <f t="shared" si="70"/>
        <v>0</v>
      </c>
      <c r="H438" s="46">
        <f t="shared" si="70"/>
        <v>0</v>
      </c>
      <c r="I438" s="46"/>
      <c r="J438" s="46">
        <f t="shared" si="70"/>
        <v>0</v>
      </c>
      <c r="K438" s="46">
        <f t="shared" si="70"/>
        <v>0</v>
      </c>
      <c r="L438" s="46"/>
      <c r="M438" s="46">
        <f t="shared" si="70"/>
        <v>0</v>
      </c>
      <c r="N438" s="46">
        <f t="shared" si="70"/>
        <v>0</v>
      </c>
      <c r="O438" s="46"/>
      <c r="P438" s="46">
        <f t="shared" si="70"/>
        <v>0</v>
      </c>
      <c r="Q438" s="46">
        <f t="shared" si="70"/>
        <v>0</v>
      </c>
      <c r="R438" s="46"/>
      <c r="S438" s="46">
        <f t="shared" si="70"/>
        <v>0</v>
      </c>
      <c r="T438" s="46">
        <f t="shared" si="70"/>
        <v>0</v>
      </c>
      <c r="U438" s="46"/>
      <c r="V438" s="46">
        <f t="shared" si="70"/>
        <v>0</v>
      </c>
      <c r="W438" s="46">
        <f t="shared" si="70"/>
        <v>0</v>
      </c>
    </row>
    <row r="439" spans="1:23" x14ac:dyDescent="0.2">
      <c r="A439" s="89" t="s">
        <v>135</v>
      </c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1"/>
    </row>
    <row r="440" spans="1:23" ht="31.5" x14ac:dyDescent="0.2">
      <c r="A440" s="24" t="s">
        <v>380</v>
      </c>
      <c r="B440" s="19" t="s">
        <v>180</v>
      </c>
      <c r="C440" s="88" t="s">
        <v>216</v>
      </c>
      <c r="D440" s="22">
        <f>SUM(H440,K440,N440,Q440,T440,W440)</f>
        <v>100</v>
      </c>
      <c r="E440" s="21">
        <f>SUM(G440,J440,M440,P440,S440,V440)</f>
        <v>4</v>
      </c>
      <c r="F440" s="75" t="s">
        <v>41</v>
      </c>
      <c r="G440" s="56"/>
      <c r="H440" s="22"/>
      <c r="I440" s="98"/>
      <c r="J440" s="21"/>
      <c r="K440" s="22"/>
      <c r="L440" s="98"/>
      <c r="M440" s="21"/>
      <c r="N440" s="22"/>
      <c r="O440" s="98"/>
      <c r="P440" s="21"/>
      <c r="Q440" s="22"/>
      <c r="R440" s="98"/>
      <c r="S440" s="21"/>
      <c r="T440" s="22"/>
      <c r="U440" s="98"/>
      <c r="V440" s="21">
        <v>4</v>
      </c>
      <c r="W440" s="22">
        <v>100</v>
      </c>
    </row>
    <row r="441" spans="1:23" x14ac:dyDescent="0.2">
      <c r="A441" s="117" t="s">
        <v>137</v>
      </c>
      <c r="B441" s="118"/>
      <c r="C441" s="119"/>
      <c r="D441" s="46">
        <f>SUM(D440)</f>
        <v>100</v>
      </c>
      <c r="E441" s="46">
        <f t="shared" ref="E441:W441" si="71">SUM(E440)</f>
        <v>4</v>
      </c>
      <c r="F441" s="46"/>
      <c r="G441" s="46">
        <f t="shared" si="71"/>
        <v>0</v>
      </c>
      <c r="H441" s="46">
        <f t="shared" si="71"/>
        <v>0</v>
      </c>
      <c r="I441" s="46"/>
      <c r="J441" s="46">
        <f t="shared" si="71"/>
        <v>0</v>
      </c>
      <c r="K441" s="46">
        <f t="shared" si="71"/>
        <v>0</v>
      </c>
      <c r="L441" s="46"/>
      <c r="M441" s="46">
        <f t="shared" si="71"/>
        <v>0</v>
      </c>
      <c r="N441" s="46">
        <f t="shared" si="71"/>
        <v>0</v>
      </c>
      <c r="O441" s="46"/>
      <c r="P441" s="46">
        <f t="shared" si="71"/>
        <v>0</v>
      </c>
      <c r="Q441" s="46">
        <f t="shared" si="71"/>
        <v>0</v>
      </c>
      <c r="R441" s="46"/>
      <c r="S441" s="46">
        <f t="shared" si="71"/>
        <v>0</v>
      </c>
      <c r="T441" s="46">
        <f t="shared" si="71"/>
        <v>0</v>
      </c>
      <c r="U441" s="46"/>
      <c r="V441" s="46">
        <f t="shared" si="71"/>
        <v>4</v>
      </c>
      <c r="W441" s="46">
        <f t="shared" si="71"/>
        <v>100</v>
      </c>
    </row>
    <row r="442" spans="1:23" x14ac:dyDescent="0.2">
      <c r="A442" s="92" t="s">
        <v>138</v>
      </c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4"/>
    </row>
    <row r="443" spans="1:23" x14ac:dyDescent="0.2">
      <c r="A443" s="89" t="s">
        <v>139</v>
      </c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1"/>
    </row>
    <row r="444" spans="1:23" ht="15.75" x14ac:dyDescent="0.2">
      <c r="A444" s="24" t="s">
        <v>381</v>
      </c>
      <c r="B444" s="19" t="s">
        <v>79</v>
      </c>
      <c r="C444" s="88" t="s">
        <v>216</v>
      </c>
      <c r="D444" s="22">
        <f>SUM(H444,K444,N444,Q444,T444,W444)</f>
        <v>23</v>
      </c>
      <c r="E444" s="21">
        <f>SUM(G444,J444,M444,P444,S444,V444)</f>
        <v>1</v>
      </c>
      <c r="F444" s="75" t="s">
        <v>41</v>
      </c>
      <c r="G444" s="56">
        <v>0.5</v>
      </c>
      <c r="H444" s="22">
        <v>8</v>
      </c>
      <c r="I444" s="98">
        <v>300</v>
      </c>
      <c r="J444" s="21"/>
      <c r="K444" s="22"/>
      <c r="L444" s="98"/>
      <c r="M444" s="21"/>
      <c r="N444" s="22"/>
      <c r="O444" s="98"/>
      <c r="P444" s="21">
        <v>0.5</v>
      </c>
      <c r="Q444" s="22">
        <v>15</v>
      </c>
      <c r="R444" s="98">
        <v>10</v>
      </c>
      <c r="S444" s="21"/>
      <c r="T444" s="22"/>
      <c r="U444" s="98"/>
      <c r="V444" s="21"/>
      <c r="W444" s="22"/>
    </row>
    <row r="445" spans="1:23" x14ac:dyDescent="0.2">
      <c r="A445" s="187" t="s">
        <v>140</v>
      </c>
      <c r="B445" s="188"/>
      <c r="C445" s="189"/>
      <c r="D445" s="49">
        <f>SUM(D444)</f>
        <v>23</v>
      </c>
      <c r="E445" s="49">
        <f t="shared" ref="E445:W445" si="72">SUM(E444)</f>
        <v>1</v>
      </c>
      <c r="F445" s="49"/>
      <c r="G445" s="49">
        <f t="shared" si="72"/>
        <v>0.5</v>
      </c>
      <c r="H445" s="49">
        <f t="shared" si="72"/>
        <v>8</v>
      </c>
      <c r="I445" s="49"/>
      <c r="J445" s="49">
        <f t="shared" si="72"/>
        <v>0</v>
      </c>
      <c r="K445" s="49">
        <f t="shared" si="72"/>
        <v>0</v>
      </c>
      <c r="L445" s="49"/>
      <c r="M445" s="49">
        <f t="shared" si="72"/>
        <v>0</v>
      </c>
      <c r="N445" s="49">
        <f t="shared" si="72"/>
        <v>0</v>
      </c>
      <c r="O445" s="49"/>
      <c r="P445" s="49">
        <f t="shared" si="72"/>
        <v>0.5</v>
      </c>
      <c r="Q445" s="49">
        <f t="shared" si="72"/>
        <v>15</v>
      </c>
      <c r="R445" s="49"/>
      <c r="S445" s="49">
        <f t="shared" si="72"/>
        <v>0</v>
      </c>
      <c r="T445" s="49">
        <f t="shared" si="72"/>
        <v>0</v>
      </c>
      <c r="U445" s="49"/>
      <c r="V445" s="49">
        <f t="shared" si="72"/>
        <v>0</v>
      </c>
      <c r="W445" s="49">
        <f t="shared" si="72"/>
        <v>0</v>
      </c>
    </row>
    <row r="446" spans="1:23" x14ac:dyDescent="0.2">
      <c r="A446" s="86" t="s">
        <v>141</v>
      </c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96"/>
    </row>
    <row r="447" spans="1:23" x14ac:dyDescent="0.2">
      <c r="A447" s="98"/>
      <c r="B447" s="1"/>
      <c r="C447" s="98"/>
      <c r="D447" s="22"/>
      <c r="E447" s="56"/>
      <c r="F447" s="98"/>
      <c r="G447" s="56"/>
      <c r="H447" s="22"/>
      <c r="I447" s="98"/>
      <c r="J447" s="21"/>
      <c r="K447" s="22"/>
      <c r="L447" s="98"/>
      <c r="M447" s="21"/>
      <c r="N447" s="22"/>
      <c r="O447" s="98"/>
      <c r="P447" s="21"/>
      <c r="Q447" s="22"/>
      <c r="R447" s="98"/>
      <c r="S447" s="21"/>
      <c r="T447" s="22"/>
      <c r="U447" s="98"/>
      <c r="V447" s="21"/>
      <c r="W447" s="22"/>
    </row>
    <row r="448" spans="1:23" x14ac:dyDescent="0.2">
      <c r="A448" s="132" t="s">
        <v>142</v>
      </c>
      <c r="B448" s="133"/>
      <c r="C448" s="134"/>
      <c r="D448" s="49">
        <f>SUM(D447:D447)</f>
        <v>0</v>
      </c>
      <c r="E448" s="49">
        <f t="shared" ref="E448:W448" si="73">SUM(E447:E447)</f>
        <v>0</v>
      </c>
      <c r="F448" s="49"/>
      <c r="G448" s="49">
        <f t="shared" si="73"/>
        <v>0</v>
      </c>
      <c r="H448" s="49">
        <f t="shared" si="73"/>
        <v>0</v>
      </c>
      <c r="I448" s="49"/>
      <c r="J448" s="49">
        <f t="shared" si="73"/>
        <v>0</v>
      </c>
      <c r="K448" s="49">
        <f t="shared" si="73"/>
        <v>0</v>
      </c>
      <c r="L448" s="49"/>
      <c r="M448" s="49">
        <f t="shared" si="73"/>
        <v>0</v>
      </c>
      <c r="N448" s="49">
        <f t="shared" si="73"/>
        <v>0</v>
      </c>
      <c r="O448" s="49"/>
      <c r="P448" s="49">
        <f t="shared" si="73"/>
        <v>0</v>
      </c>
      <c r="Q448" s="49">
        <f t="shared" si="73"/>
        <v>0</v>
      </c>
      <c r="R448" s="49"/>
      <c r="S448" s="49">
        <f t="shared" si="73"/>
        <v>0</v>
      </c>
      <c r="T448" s="49">
        <f t="shared" si="73"/>
        <v>0</v>
      </c>
      <c r="U448" s="49"/>
      <c r="V448" s="49">
        <f t="shared" si="73"/>
        <v>0</v>
      </c>
      <c r="W448" s="49">
        <f t="shared" si="73"/>
        <v>0</v>
      </c>
    </row>
    <row r="449" spans="1:23" x14ac:dyDescent="0.2">
      <c r="A449" s="184" t="s">
        <v>98</v>
      </c>
      <c r="B449" s="185"/>
      <c r="C449" s="186"/>
      <c r="D449" s="50">
        <f>SUM(D418,D421,D424,D435,D438,D441,D445,D448)</f>
        <v>513</v>
      </c>
      <c r="E449" s="50">
        <f t="shared" ref="E449:W449" si="74">SUM(E418,E421,E424,E435,E438,E441,E445,E448)</f>
        <v>30</v>
      </c>
      <c r="F449" s="50"/>
      <c r="G449" s="50">
        <f t="shared" si="74"/>
        <v>8.5</v>
      </c>
      <c r="H449" s="50">
        <f t="shared" si="74"/>
        <v>158</v>
      </c>
      <c r="I449" s="50"/>
      <c r="J449" s="50">
        <f t="shared" si="74"/>
        <v>1</v>
      </c>
      <c r="K449" s="50">
        <f t="shared" si="74"/>
        <v>10</v>
      </c>
      <c r="L449" s="50"/>
      <c r="M449" s="50">
        <f t="shared" si="74"/>
        <v>0</v>
      </c>
      <c r="N449" s="50">
        <f t="shared" si="74"/>
        <v>0</v>
      </c>
      <c r="O449" s="50"/>
      <c r="P449" s="50">
        <f t="shared" si="74"/>
        <v>0.5</v>
      </c>
      <c r="Q449" s="50">
        <f t="shared" si="74"/>
        <v>15</v>
      </c>
      <c r="R449" s="50"/>
      <c r="S449" s="50">
        <f t="shared" si="74"/>
        <v>16</v>
      </c>
      <c r="T449" s="50">
        <f t="shared" si="74"/>
        <v>230</v>
      </c>
      <c r="U449" s="50"/>
      <c r="V449" s="50">
        <f t="shared" si="74"/>
        <v>4</v>
      </c>
      <c r="W449" s="50">
        <f t="shared" si="74"/>
        <v>100</v>
      </c>
    </row>
    <row r="450" spans="1:23" ht="27.6" customHeight="1" x14ac:dyDescent="0.2">
      <c r="A450" s="202" t="s">
        <v>238</v>
      </c>
      <c r="B450" s="202"/>
      <c r="C450" s="202"/>
      <c r="D450" s="202"/>
      <c r="E450" s="202"/>
      <c r="F450" s="202"/>
      <c r="G450" s="202"/>
      <c r="H450" s="202"/>
      <c r="I450" s="202"/>
      <c r="J450" s="202"/>
      <c r="K450" s="202"/>
      <c r="L450" s="202"/>
      <c r="M450" s="202"/>
      <c r="N450" s="202"/>
      <c r="O450" s="202"/>
      <c r="P450" s="202"/>
      <c r="Q450" s="202"/>
      <c r="R450" s="202"/>
      <c r="S450" s="202"/>
      <c r="T450" s="202"/>
      <c r="U450" s="202"/>
      <c r="V450" s="202"/>
      <c r="W450" s="202"/>
    </row>
    <row r="451" spans="1:23" x14ac:dyDescent="0.2">
      <c r="A451" s="246" t="s">
        <v>239</v>
      </c>
      <c r="B451" s="246"/>
      <c r="C451" s="246"/>
      <c r="D451" s="246"/>
      <c r="E451" s="246"/>
      <c r="F451" s="246"/>
      <c r="G451" s="246"/>
      <c r="H451" s="246"/>
      <c r="I451" s="246"/>
      <c r="J451" s="246"/>
      <c r="K451" s="246"/>
      <c r="L451" s="246"/>
      <c r="M451" s="246"/>
      <c r="N451" s="246"/>
      <c r="O451" s="246"/>
      <c r="P451" s="246"/>
      <c r="Q451" s="246"/>
      <c r="R451" s="246"/>
      <c r="S451" s="246"/>
      <c r="T451" s="246"/>
      <c r="U451" s="246"/>
      <c r="V451" s="246"/>
      <c r="W451" s="246"/>
    </row>
    <row r="452" spans="1:23" x14ac:dyDescent="0.2">
      <c r="A452" s="33"/>
      <c r="B452" s="33"/>
      <c r="C452" s="33"/>
      <c r="D452" s="80"/>
      <c r="E452" s="80"/>
      <c r="F452" s="80"/>
      <c r="G452" s="80"/>
      <c r="H452" s="80"/>
      <c r="I452" s="80"/>
      <c r="J452" s="80"/>
    </row>
    <row r="453" spans="1:23" x14ac:dyDescent="0.2">
      <c r="A453" s="33"/>
      <c r="B453" s="33"/>
      <c r="C453" s="52" t="s">
        <v>16</v>
      </c>
      <c r="F453" s="80"/>
      <c r="G453" s="80"/>
      <c r="H453" s="33"/>
      <c r="I453" s="33"/>
      <c r="J453" s="33"/>
      <c r="K453" s="33"/>
      <c r="L453" s="33"/>
      <c r="M453" s="33"/>
      <c r="N453" s="33"/>
      <c r="O453" s="80"/>
      <c r="P453" s="80"/>
      <c r="Q453" s="80"/>
      <c r="R453" s="80"/>
      <c r="S453" s="80"/>
      <c r="T453" s="80"/>
      <c r="U453" s="80"/>
      <c r="V453" s="80"/>
      <c r="W453" s="80"/>
    </row>
    <row r="454" spans="1:23" x14ac:dyDescent="0.2">
      <c r="A454" s="33"/>
      <c r="B454" s="33"/>
      <c r="C454" s="4" t="s">
        <v>27</v>
      </c>
      <c r="D454" s="97">
        <v>0</v>
      </c>
      <c r="F454" s="80"/>
      <c r="G454" s="80"/>
      <c r="H454" s="77"/>
      <c r="I454" s="77"/>
      <c r="J454" s="77"/>
      <c r="K454" s="77"/>
      <c r="L454" s="77"/>
      <c r="M454" s="77"/>
      <c r="N454" s="77"/>
      <c r="O454" s="80"/>
      <c r="P454" s="80"/>
      <c r="Q454" s="80"/>
      <c r="R454" s="80"/>
      <c r="S454" s="80"/>
      <c r="T454" s="80"/>
      <c r="U454" s="80"/>
      <c r="V454" s="80"/>
      <c r="W454" s="80"/>
    </row>
    <row r="455" spans="1:23" x14ac:dyDescent="0.2">
      <c r="A455" s="33"/>
      <c r="B455" s="33"/>
      <c r="C455" s="53" t="s">
        <v>28</v>
      </c>
      <c r="D455" s="97">
        <f>SUM(H449,K449,N449)</f>
        <v>168</v>
      </c>
      <c r="F455" s="80"/>
      <c r="G455" s="80"/>
      <c r="H455" s="77"/>
      <c r="I455" s="77"/>
      <c r="J455" s="77"/>
      <c r="K455" s="77"/>
      <c r="L455" s="77"/>
      <c r="M455" s="77"/>
      <c r="N455" s="77"/>
      <c r="O455" s="80"/>
      <c r="P455" s="80"/>
      <c r="Q455" s="80"/>
      <c r="R455" s="80"/>
      <c r="S455" s="80"/>
      <c r="T455" s="80"/>
      <c r="U455" s="80"/>
      <c r="V455" s="80"/>
      <c r="W455" s="80"/>
    </row>
    <row r="456" spans="1:23" x14ac:dyDescent="0.2">
      <c r="A456" s="33"/>
      <c r="B456" s="33"/>
      <c r="C456" s="53" t="s">
        <v>4</v>
      </c>
      <c r="D456" s="97">
        <f>SUM(G449,J449,M449)</f>
        <v>9.5</v>
      </c>
      <c r="F456" s="80"/>
      <c r="G456" s="80"/>
      <c r="H456" s="77"/>
      <c r="I456" s="77"/>
      <c r="J456" s="77"/>
      <c r="K456" s="77"/>
      <c r="L456" s="77"/>
      <c r="M456" s="77"/>
      <c r="N456" s="77"/>
      <c r="O456" s="80"/>
      <c r="P456" s="80"/>
      <c r="Q456" s="80"/>
      <c r="R456" s="80"/>
      <c r="S456" s="80"/>
      <c r="T456" s="80"/>
      <c r="U456" s="80"/>
      <c r="V456" s="80"/>
      <c r="W456" s="80"/>
    </row>
    <row r="457" spans="1:23" x14ac:dyDescent="0.2">
      <c r="A457" s="33"/>
      <c r="B457" s="33"/>
      <c r="C457" s="54"/>
      <c r="D457" s="77"/>
      <c r="F457" s="80"/>
      <c r="G457" s="80"/>
      <c r="H457" s="77"/>
      <c r="I457" s="77"/>
      <c r="J457" s="77"/>
      <c r="K457" s="77"/>
      <c r="L457" s="77"/>
      <c r="M457" s="77"/>
      <c r="N457" s="77"/>
      <c r="O457" s="80"/>
      <c r="P457" s="80"/>
      <c r="Q457" s="80"/>
      <c r="R457" s="80"/>
      <c r="S457" s="80"/>
      <c r="T457" s="80"/>
      <c r="U457" s="80"/>
      <c r="V457" s="80"/>
      <c r="W457" s="80"/>
    </row>
    <row r="458" spans="1:23" x14ac:dyDescent="0.2">
      <c r="A458" s="33"/>
      <c r="B458" s="33"/>
      <c r="C458" s="52" t="s">
        <v>17</v>
      </c>
      <c r="D458" s="77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</row>
    <row r="459" spans="1:23" x14ac:dyDescent="0.2">
      <c r="A459" s="33"/>
      <c r="B459" s="33"/>
      <c r="C459" s="4" t="s">
        <v>27</v>
      </c>
      <c r="D459" s="97">
        <v>1</v>
      </c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</row>
    <row r="460" spans="1:23" x14ac:dyDescent="0.2">
      <c r="C460" s="4" t="s">
        <v>28</v>
      </c>
      <c r="D460" s="97">
        <f>SUM(Q449,T449,W449)</f>
        <v>345</v>
      </c>
      <c r="E460" s="80"/>
      <c r="F460" s="80"/>
      <c r="G460" s="80"/>
      <c r="H460" s="80"/>
      <c r="I460" s="80"/>
      <c r="J460" s="80"/>
      <c r="K460" s="80"/>
    </row>
    <row r="461" spans="1:23" x14ac:dyDescent="0.2">
      <c r="A461" s="33"/>
      <c r="B461" s="33"/>
      <c r="C461" s="53" t="s">
        <v>4</v>
      </c>
      <c r="D461" s="97">
        <f>SUM(P449,S449,V449)</f>
        <v>20.5</v>
      </c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</row>
    <row r="462" spans="1:23" x14ac:dyDescent="0.2">
      <c r="C462" s="34"/>
    </row>
    <row r="463" spans="1:23" x14ac:dyDescent="0.2">
      <c r="C463" s="34"/>
    </row>
    <row r="464" spans="1:23" x14ac:dyDescent="0.2">
      <c r="C464" s="34"/>
    </row>
    <row r="465" spans="1:23" x14ac:dyDescent="0.2">
      <c r="C465" s="34"/>
    </row>
    <row r="466" spans="1:23" x14ac:dyDescent="0.2">
      <c r="C466" s="34"/>
    </row>
    <row r="467" spans="1:23" x14ac:dyDescent="0.2">
      <c r="C467" s="34"/>
    </row>
    <row r="468" spans="1:23" x14ac:dyDescent="0.2">
      <c r="A468" s="116" t="s">
        <v>13</v>
      </c>
      <c r="B468" s="116"/>
      <c r="C468" s="190" t="s">
        <v>281</v>
      </c>
      <c r="D468" s="190"/>
      <c r="E468" s="190"/>
      <c r="F468" s="190"/>
      <c r="G468" s="190"/>
      <c r="H468" s="190"/>
      <c r="I468" s="190"/>
      <c r="J468" s="190"/>
      <c r="K468" s="190"/>
      <c r="L468" s="190"/>
      <c r="M468" s="190"/>
      <c r="N468" s="190"/>
      <c r="O468" s="203" t="s">
        <v>214</v>
      </c>
      <c r="P468" s="203"/>
      <c r="Q468" s="203"/>
      <c r="R468" s="203"/>
      <c r="S468" s="203"/>
      <c r="T468" s="203"/>
      <c r="U468" s="203"/>
      <c r="V468" s="203"/>
      <c r="W468" s="203"/>
    </row>
    <row r="469" spans="1:23" x14ac:dyDescent="0.2">
      <c r="A469" s="116" t="s">
        <v>12</v>
      </c>
      <c r="B469" s="11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167" t="s">
        <v>215</v>
      </c>
      <c r="P469" s="167"/>
      <c r="Q469" s="167"/>
      <c r="R469" s="167"/>
      <c r="S469" s="167"/>
      <c r="T469" s="167"/>
      <c r="U469" s="167"/>
      <c r="V469" s="167"/>
      <c r="W469" s="167"/>
    </row>
    <row r="470" spans="1:23" x14ac:dyDescent="0.2">
      <c r="A470" s="116" t="s">
        <v>0</v>
      </c>
      <c r="B470" s="116"/>
      <c r="C470" s="190" t="s">
        <v>96</v>
      </c>
      <c r="D470" s="190"/>
      <c r="E470" s="190"/>
      <c r="F470" s="190"/>
      <c r="G470" s="190"/>
      <c r="H470" s="190"/>
      <c r="I470" s="190"/>
      <c r="J470" s="190"/>
      <c r="K470" s="190"/>
      <c r="L470" s="190"/>
      <c r="M470" s="190"/>
      <c r="N470" s="190"/>
      <c r="O470" s="72"/>
      <c r="P470" s="72"/>
      <c r="Q470" s="72"/>
      <c r="R470" s="72"/>
      <c r="S470" s="72"/>
      <c r="T470" s="72"/>
      <c r="U470" s="72"/>
      <c r="V470" s="72"/>
      <c r="W470" s="72"/>
    </row>
    <row r="471" spans="1:23" x14ac:dyDescent="0.2">
      <c r="A471" s="80"/>
      <c r="B471" s="80"/>
      <c r="C471" s="190" t="s">
        <v>263</v>
      </c>
      <c r="D471" s="190"/>
      <c r="E471" s="190"/>
      <c r="F471" s="190"/>
      <c r="G471" s="190"/>
      <c r="H471" s="190"/>
      <c r="I471" s="190"/>
      <c r="J471" s="190"/>
      <c r="K471" s="190"/>
      <c r="L471" s="190"/>
      <c r="M471" s="190"/>
      <c r="N471" s="190"/>
      <c r="O471" s="72"/>
      <c r="P471" s="72"/>
      <c r="Q471" s="72"/>
      <c r="R471" s="72"/>
      <c r="S471" s="72"/>
      <c r="T471" s="72"/>
      <c r="U471" s="72"/>
      <c r="V471" s="72"/>
      <c r="W471" s="72"/>
    </row>
    <row r="472" spans="1:23" x14ac:dyDescent="0.2">
      <c r="A472" s="80"/>
      <c r="B472" s="80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2"/>
      <c r="P472" s="72"/>
      <c r="Q472" s="72"/>
      <c r="R472" s="72"/>
      <c r="S472" s="72"/>
      <c r="T472" s="72"/>
      <c r="U472" s="72"/>
      <c r="V472" s="72"/>
      <c r="W472" s="72"/>
    </row>
    <row r="473" spans="1:23" ht="13.35" customHeight="1" x14ac:dyDescent="0.2">
      <c r="A473" s="199" t="s">
        <v>14</v>
      </c>
      <c r="B473" s="196" t="s">
        <v>2</v>
      </c>
      <c r="C473" s="196" t="s">
        <v>3</v>
      </c>
      <c r="D473" s="191" t="s">
        <v>21</v>
      </c>
      <c r="E473" s="192"/>
      <c r="F473" s="192"/>
      <c r="G473" s="193" t="s">
        <v>103</v>
      </c>
      <c r="H473" s="193"/>
      <c r="I473" s="193"/>
      <c r="J473" s="193"/>
      <c r="K473" s="193"/>
      <c r="L473" s="193"/>
      <c r="M473" s="193"/>
      <c r="N473" s="193"/>
      <c r="O473" s="193"/>
      <c r="P473" s="193"/>
      <c r="Q473" s="193"/>
      <c r="R473" s="193"/>
      <c r="S473" s="193"/>
      <c r="T473" s="193"/>
      <c r="U473" s="193"/>
      <c r="V473" s="193"/>
      <c r="W473" s="193"/>
    </row>
    <row r="474" spans="1:23" ht="21.6" customHeight="1" x14ac:dyDescent="0.2">
      <c r="A474" s="200"/>
      <c r="B474" s="197"/>
      <c r="C474" s="197"/>
      <c r="D474" s="207" t="s">
        <v>18</v>
      </c>
      <c r="E474" s="208" t="s">
        <v>4</v>
      </c>
      <c r="F474" s="209" t="s">
        <v>5</v>
      </c>
      <c r="G474" s="166" t="s">
        <v>16</v>
      </c>
      <c r="H474" s="157"/>
      <c r="I474" s="157"/>
      <c r="J474" s="157"/>
      <c r="K474" s="157"/>
      <c r="L474" s="157"/>
      <c r="M474" s="157"/>
      <c r="N474" s="157"/>
      <c r="O474" s="158"/>
      <c r="P474" s="166" t="s">
        <v>17</v>
      </c>
      <c r="Q474" s="157"/>
      <c r="R474" s="157"/>
      <c r="S474" s="157"/>
      <c r="T474" s="157"/>
      <c r="U474" s="157"/>
      <c r="V474" s="157"/>
      <c r="W474" s="158"/>
    </row>
    <row r="475" spans="1:23" ht="23.1" customHeight="1" x14ac:dyDescent="0.2">
      <c r="A475" s="200"/>
      <c r="B475" s="197"/>
      <c r="C475" s="197"/>
      <c r="D475" s="207"/>
      <c r="E475" s="208"/>
      <c r="F475" s="209"/>
      <c r="G475" s="211" t="s">
        <v>114</v>
      </c>
      <c r="H475" s="212"/>
      <c r="I475" s="213"/>
      <c r="J475" s="163" t="s">
        <v>7</v>
      </c>
      <c r="K475" s="164"/>
      <c r="L475" s="164"/>
      <c r="M475" s="183" t="s">
        <v>8</v>
      </c>
      <c r="N475" s="183"/>
      <c r="O475" s="183"/>
      <c r="P475" s="163" t="s">
        <v>7</v>
      </c>
      <c r="Q475" s="164"/>
      <c r="R475" s="165"/>
      <c r="S475" s="163" t="s">
        <v>19</v>
      </c>
      <c r="T475" s="164"/>
      <c r="U475" s="165"/>
      <c r="V475" s="163" t="s">
        <v>11</v>
      </c>
      <c r="W475" s="165"/>
    </row>
    <row r="476" spans="1:23" ht="59.45" customHeight="1" x14ac:dyDescent="0.2">
      <c r="A476" s="201"/>
      <c r="B476" s="198"/>
      <c r="C476" s="198"/>
      <c r="D476" s="207"/>
      <c r="E476" s="208"/>
      <c r="F476" s="209"/>
      <c r="G476" s="79" t="s">
        <v>4</v>
      </c>
      <c r="H476" s="78" t="s">
        <v>9</v>
      </c>
      <c r="I476" s="71" t="s">
        <v>20</v>
      </c>
      <c r="J476" s="79" t="s">
        <v>4</v>
      </c>
      <c r="K476" s="78" t="s">
        <v>9</v>
      </c>
      <c r="L476" s="71" t="s">
        <v>20</v>
      </c>
      <c r="M476" s="79" t="s">
        <v>4</v>
      </c>
      <c r="N476" s="78" t="s">
        <v>9</v>
      </c>
      <c r="O476" s="71" t="s">
        <v>20</v>
      </c>
      <c r="P476" s="79" t="s">
        <v>4</v>
      </c>
      <c r="Q476" s="78" t="s">
        <v>9</v>
      </c>
      <c r="R476" s="71" t="s">
        <v>20</v>
      </c>
      <c r="S476" s="55" t="s">
        <v>4</v>
      </c>
      <c r="T476" s="42" t="s">
        <v>9</v>
      </c>
      <c r="U476" s="81" t="s">
        <v>20</v>
      </c>
      <c r="V476" s="79" t="s">
        <v>4</v>
      </c>
      <c r="W476" s="78" t="s">
        <v>9</v>
      </c>
    </row>
    <row r="477" spans="1:23" x14ac:dyDescent="0.2">
      <c r="A477" s="86" t="s">
        <v>127</v>
      </c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</row>
    <row r="478" spans="1:23" x14ac:dyDescent="0.2">
      <c r="A478" s="88"/>
      <c r="B478" s="5"/>
      <c r="C478" s="95"/>
      <c r="D478" s="22"/>
      <c r="E478" s="21"/>
      <c r="F478" s="98"/>
      <c r="G478" s="56"/>
      <c r="H478" s="22"/>
      <c r="I478" s="98"/>
      <c r="J478" s="21"/>
      <c r="K478" s="22"/>
      <c r="L478" s="98"/>
      <c r="M478" s="21"/>
      <c r="N478" s="22"/>
      <c r="O478" s="98"/>
      <c r="P478" s="21"/>
      <c r="Q478" s="22"/>
      <c r="R478" s="98"/>
      <c r="S478" s="21"/>
      <c r="T478" s="22"/>
      <c r="U478" s="98"/>
      <c r="V478" s="21"/>
      <c r="W478" s="22"/>
    </row>
    <row r="479" spans="1:23" x14ac:dyDescent="0.2">
      <c r="A479" s="117" t="s">
        <v>128</v>
      </c>
      <c r="B479" s="118"/>
      <c r="C479" s="119"/>
      <c r="D479" s="46">
        <f>SUM(D478:D478)</f>
        <v>0</v>
      </c>
      <c r="E479" s="46">
        <f t="shared" ref="E479:W479" si="75">SUM(E478:E478)</f>
        <v>0</v>
      </c>
      <c r="F479" s="46"/>
      <c r="G479" s="46">
        <f t="shared" si="75"/>
        <v>0</v>
      </c>
      <c r="H479" s="46">
        <f t="shared" si="75"/>
        <v>0</v>
      </c>
      <c r="I479" s="46"/>
      <c r="J479" s="46">
        <f t="shared" si="75"/>
        <v>0</v>
      </c>
      <c r="K479" s="46">
        <f t="shared" si="75"/>
        <v>0</v>
      </c>
      <c r="L479" s="46"/>
      <c r="M479" s="46">
        <f t="shared" si="75"/>
        <v>0</v>
      </c>
      <c r="N479" s="46">
        <f t="shared" si="75"/>
        <v>0</v>
      </c>
      <c r="O479" s="46"/>
      <c r="P479" s="46">
        <f t="shared" si="75"/>
        <v>0</v>
      </c>
      <c r="Q479" s="46">
        <f t="shared" si="75"/>
        <v>0</v>
      </c>
      <c r="R479" s="46"/>
      <c r="S479" s="46">
        <f t="shared" si="75"/>
        <v>0</v>
      </c>
      <c r="T479" s="46">
        <f t="shared" si="75"/>
        <v>0</v>
      </c>
      <c r="U479" s="46"/>
      <c r="V479" s="46">
        <f t="shared" si="75"/>
        <v>0</v>
      </c>
      <c r="W479" s="46">
        <f t="shared" si="75"/>
        <v>0</v>
      </c>
    </row>
    <row r="480" spans="1:23" x14ac:dyDescent="0.2">
      <c r="A480" s="89" t="s">
        <v>129</v>
      </c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1"/>
    </row>
    <row r="481" spans="1:23" x14ac:dyDescent="0.2">
      <c r="A481" s="88"/>
      <c r="B481" s="5"/>
      <c r="C481" s="95"/>
      <c r="D481" s="22"/>
      <c r="E481" s="21"/>
      <c r="F481" s="98"/>
      <c r="G481" s="56"/>
      <c r="H481" s="22"/>
      <c r="I481" s="98"/>
      <c r="J481" s="21"/>
      <c r="K481" s="22"/>
      <c r="L481" s="98"/>
      <c r="M481" s="21"/>
      <c r="N481" s="22"/>
      <c r="O481" s="98"/>
      <c r="P481" s="21"/>
      <c r="Q481" s="22"/>
      <c r="R481" s="98"/>
      <c r="S481" s="21"/>
      <c r="T481" s="22"/>
      <c r="U481" s="98"/>
      <c r="V481" s="21"/>
      <c r="W481" s="22"/>
    </row>
    <row r="482" spans="1:23" x14ac:dyDescent="0.2">
      <c r="A482" s="117" t="s">
        <v>130</v>
      </c>
      <c r="B482" s="118"/>
      <c r="C482" s="119"/>
      <c r="D482" s="46">
        <f>SUM(D481:D481)</f>
        <v>0</v>
      </c>
      <c r="E482" s="46">
        <f t="shared" ref="E482:V482" si="76">SUM(E481:E481)</f>
        <v>0</v>
      </c>
      <c r="F482" s="46"/>
      <c r="G482" s="46">
        <f t="shared" si="76"/>
        <v>0</v>
      </c>
      <c r="H482" s="46">
        <f t="shared" si="76"/>
        <v>0</v>
      </c>
      <c r="I482" s="46"/>
      <c r="J482" s="46">
        <f t="shared" si="76"/>
        <v>0</v>
      </c>
      <c r="K482" s="46">
        <f t="shared" si="76"/>
        <v>0</v>
      </c>
      <c r="L482" s="46"/>
      <c r="M482" s="46">
        <f t="shared" si="76"/>
        <v>0</v>
      </c>
      <c r="N482" s="46">
        <f t="shared" si="76"/>
        <v>0</v>
      </c>
      <c r="O482" s="46"/>
      <c r="P482" s="46">
        <f t="shared" si="76"/>
        <v>0</v>
      </c>
      <c r="Q482" s="46">
        <f t="shared" si="76"/>
        <v>0</v>
      </c>
      <c r="R482" s="46"/>
      <c r="S482" s="46">
        <f t="shared" si="76"/>
        <v>0</v>
      </c>
      <c r="T482" s="46">
        <f t="shared" si="76"/>
        <v>0</v>
      </c>
      <c r="U482" s="46"/>
      <c r="V482" s="46">
        <f t="shared" si="76"/>
        <v>0</v>
      </c>
      <c r="W482" s="46">
        <f>SUM(W481:W481)</f>
        <v>0</v>
      </c>
    </row>
    <row r="483" spans="1:23" x14ac:dyDescent="0.2">
      <c r="A483" s="89" t="s">
        <v>131</v>
      </c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1"/>
    </row>
    <row r="484" spans="1:23" ht="15.75" x14ac:dyDescent="0.2">
      <c r="A484" s="24" t="s">
        <v>382</v>
      </c>
      <c r="B484" s="19" t="s">
        <v>188</v>
      </c>
      <c r="C484" s="88" t="s">
        <v>36</v>
      </c>
      <c r="D484" s="22">
        <f>SUM(H484,K484,N484,Q484,T484,W484)</f>
        <v>25</v>
      </c>
      <c r="E484" s="21">
        <f>SUM(G484,J484,M484,P484,S484,V484)</f>
        <v>2</v>
      </c>
      <c r="F484" s="98" t="s">
        <v>41</v>
      </c>
      <c r="G484" s="56">
        <v>1</v>
      </c>
      <c r="H484" s="22">
        <v>10</v>
      </c>
      <c r="I484" s="98">
        <v>300</v>
      </c>
      <c r="J484" s="21"/>
      <c r="K484" s="22"/>
      <c r="L484" s="98"/>
      <c r="M484" s="21">
        <v>1</v>
      </c>
      <c r="N484" s="22">
        <v>15</v>
      </c>
      <c r="O484" s="98">
        <v>25</v>
      </c>
      <c r="P484" s="21"/>
      <c r="Q484" s="22"/>
      <c r="R484" s="98"/>
      <c r="S484" s="21"/>
      <c r="T484" s="22"/>
      <c r="U484" s="98"/>
      <c r="V484" s="21"/>
      <c r="W484" s="22"/>
    </row>
    <row r="485" spans="1:23" x14ac:dyDescent="0.2">
      <c r="A485" s="117" t="s">
        <v>132</v>
      </c>
      <c r="B485" s="118"/>
      <c r="C485" s="119"/>
      <c r="D485" s="46">
        <f>SUM(D484:D484)</f>
        <v>25</v>
      </c>
      <c r="E485" s="46">
        <f t="shared" ref="E485:W485" si="77">SUM(E484:E484)</f>
        <v>2</v>
      </c>
      <c r="F485" s="46"/>
      <c r="G485" s="46">
        <f t="shared" si="77"/>
        <v>1</v>
      </c>
      <c r="H485" s="46">
        <f t="shared" si="77"/>
        <v>10</v>
      </c>
      <c r="I485" s="46"/>
      <c r="J485" s="46">
        <f t="shared" si="77"/>
        <v>0</v>
      </c>
      <c r="K485" s="46">
        <f t="shared" si="77"/>
        <v>0</v>
      </c>
      <c r="L485" s="46"/>
      <c r="M485" s="46">
        <f t="shared" si="77"/>
        <v>1</v>
      </c>
      <c r="N485" s="46">
        <f t="shared" si="77"/>
        <v>15</v>
      </c>
      <c r="O485" s="46"/>
      <c r="P485" s="46">
        <f t="shared" si="77"/>
        <v>0</v>
      </c>
      <c r="Q485" s="46">
        <f t="shared" si="77"/>
        <v>0</v>
      </c>
      <c r="R485" s="46"/>
      <c r="S485" s="46">
        <f t="shared" si="77"/>
        <v>0</v>
      </c>
      <c r="T485" s="46">
        <f t="shared" si="77"/>
        <v>0</v>
      </c>
      <c r="U485" s="46"/>
      <c r="V485" s="46">
        <f t="shared" si="77"/>
        <v>0</v>
      </c>
      <c r="W485" s="46">
        <f t="shared" si="77"/>
        <v>0</v>
      </c>
    </row>
    <row r="486" spans="1:23" x14ac:dyDescent="0.2">
      <c r="A486" s="89" t="s">
        <v>133</v>
      </c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1"/>
    </row>
    <row r="487" spans="1:23" ht="31.5" x14ac:dyDescent="0.2">
      <c r="A487" s="24" t="s">
        <v>383</v>
      </c>
      <c r="B487" s="19" t="s">
        <v>237</v>
      </c>
      <c r="C487" s="88" t="s">
        <v>216</v>
      </c>
      <c r="D487" s="22">
        <f>SUM(H487,K487,N487,Q487,T487,W487)</f>
        <v>40</v>
      </c>
      <c r="E487" s="21">
        <f>SUM(G487,J487,M487,P487,S487,V487)</f>
        <v>2</v>
      </c>
      <c r="F487" s="75" t="s">
        <v>41</v>
      </c>
      <c r="G487" s="56">
        <v>0.5</v>
      </c>
      <c r="H487" s="22">
        <v>10</v>
      </c>
      <c r="I487" s="98">
        <v>300</v>
      </c>
      <c r="J487" s="21"/>
      <c r="K487" s="22"/>
      <c r="L487" s="98"/>
      <c r="M487" s="21"/>
      <c r="N487" s="22"/>
      <c r="O487" s="98"/>
      <c r="P487" s="21"/>
      <c r="Q487" s="22"/>
      <c r="R487" s="98"/>
      <c r="S487" s="21">
        <v>1.5</v>
      </c>
      <c r="T487" s="22">
        <v>30</v>
      </c>
      <c r="U487" s="98">
        <v>5</v>
      </c>
      <c r="V487" s="21"/>
      <c r="W487" s="22"/>
    </row>
    <row r="488" spans="1:23" ht="31.5" x14ac:dyDescent="0.2">
      <c r="A488" s="24" t="s">
        <v>374</v>
      </c>
      <c r="B488" s="19" t="s">
        <v>234</v>
      </c>
      <c r="C488" s="88" t="s">
        <v>247</v>
      </c>
      <c r="D488" s="22">
        <f t="shared" ref="D488:D493" si="78">SUM(H488,K488,N488,Q488,T488,W488)</f>
        <v>45</v>
      </c>
      <c r="E488" s="21">
        <f t="shared" ref="E488:E493" si="79">SUM(G488,J488,M488,P488,S488,V488)</f>
        <v>3</v>
      </c>
      <c r="F488" s="75" t="s">
        <v>45</v>
      </c>
      <c r="G488" s="56">
        <v>1</v>
      </c>
      <c r="H488" s="22">
        <v>15</v>
      </c>
      <c r="I488" s="98">
        <v>300</v>
      </c>
      <c r="J488" s="21"/>
      <c r="K488" s="22"/>
      <c r="L488" s="98"/>
      <c r="M488" s="21"/>
      <c r="N488" s="22"/>
      <c r="O488" s="98"/>
      <c r="P488" s="21"/>
      <c r="Q488" s="22"/>
      <c r="R488" s="98"/>
      <c r="S488" s="21">
        <v>2</v>
      </c>
      <c r="T488" s="22">
        <v>30</v>
      </c>
      <c r="U488" s="98">
        <v>5</v>
      </c>
      <c r="V488" s="21"/>
      <c r="W488" s="22"/>
    </row>
    <row r="489" spans="1:23" ht="31.5" x14ac:dyDescent="0.2">
      <c r="A489" s="24" t="s">
        <v>375</v>
      </c>
      <c r="B489" s="19" t="s">
        <v>235</v>
      </c>
      <c r="C489" s="88" t="s">
        <v>36</v>
      </c>
      <c r="D489" s="22">
        <f t="shared" si="78"/>
        <v>45</v>
      </c>
      <c r="E489" s="21">
        <f t="shared" si="79"/>
        <v>3</v>
      </c>
      <c r="F489" s="75" t="s">
        <v>45</v>
      </c>
      <c r="G489" s="56">
        <v>1</v>
      </c>
      <c r="H489" s="22">
        <v>15</v>
      </c>
      <c r="I489" s="98">
        <v>300</v>
      </c>
      <c r="J489" s="21"/>
      <c r="K489" s="22"/>
      <c r="L489" s="98"/>
      <c r="M489" s="21"/>
      <c r="N489" s="22"/>
      <c r="O489" s="98"/>
      <c r="P489" s="21"/>
      <c r="Q489" s="22"/>
      <c r="R489" s="98"/>
      <c r="S489" s="21">
        <v>2</v>
      </c>
      <c r="T489" s="22">
        <v>30</v>
      </c>
      <c r="U489" s="98">
        <v>5</v>
      </c>
      <c r="V489" s="21"/>
      <c r="W489" s="22"/>
    </row>
    <row r="490" spans="1:23" ht="31.5" x14ac:dyDescent="0.2">
      <c r="A490" s="24" t="s">
        <v>376</v>
      </c>
      <c r="B490" s="19" t="s">
        <v>236</v>
      </c>
      <c r="C490" s="88" t="s">
        <v>216</v>
      </c>
      <c r="D490" s="22">
        <f t="shared" si="78"/>
        <v>45</v>
      </c>
      <c r="E490" s="21">
        <f t="shared" si="79"/>
        <v>3</v>
      </c>
      <c r="F490" s="75" t="s">
        <v>45</v>
      </c>
      <c r="G490" s="56">
        <v>1</v>
      </c>
      <c r="H490" s="22">
        <v>15</v>
      </c>
      <c r="I490" s="98">
        <v>300</v>
      </c>
      <c r="J490" s="21"/>
      <c r="K490" s="22"/>
      <c r="L490" s="98"/>
      <c r="M490" s="21"/>
      <c r="N490" s="22"/>
      <c r="O490" s="98"/>
      <c r="P490" s="21"/>
      <c r="Q490" s="22"/>
      <c r="R490" s="98"/>
      <c r="S490" s="21">
        <v>2</v>
      </c>
      <c r="T490" s="22">
        <v>30</v>
      </c>
      <c r="U490" s="98">
        <v>5</v>
      </c>
      <c r="V490" s="21"/>
      <c r="W490" s="22"/>
    </row>
    <row r="491" spans="1:23" ht="31.5" x14ac:dyDescent="0.2">
      <c r="A491" s="24" t="s">
        <v>377</v>
      </c>
      <c r="B491" s="61" t="s">
        <v>229</v>
      </c>
      <c r="C491" s="88" t="s">
        <v>36</v>
      </c>
      <c r="D491" s="22">
        <f t="shared" si="78"/>
        <v>35</v>
      </c>
      <c r="E491" s="21">
        <f t="shared" si="79"/>
        <v>2</v>
      </c>
      <c r="F491" s="75" t="s">
        <v>45</v>
      </c>
      <c r="G491" s="56"/>
      <c r="H491" s="22"/>
      <c r="I491" s="98"/>
      <c r="J491" s="21"/>
      <c r="K491" s="22"/>
      <c r="L491" s="98"/>
      <c r="M491" s="21"/>
      <c r="N491" s="22"/>
      <c r="O491" s="98"/>
      <c r="P491" s="21"/>
      <c r="Q491" s="22"/>
      <c r="R491" s="98"/>
      <c r="S491" s="21">
        <v>2</v>
      </c>
      <c r="T491" s="22">
        <v>35</v>
      </c>
      <c r="U491" s="98">
        <v>5</v>
      </c>
      <c r="V491" s="21"/>
      <c r="W491" s="22"/>
    </row>
    <row r="492" spans="1:23" ht="15.75" x14ac:dyDescent="0.2">
      <c r="A492" s="24" t="s">
        <v>378</v>
      </c>
      <c r="B492" s="61" t="s">
        <v>230</v>
      </c>
      <c r="C492" s="88" t="s">
        <v>247</v>
      </c>
      <c r="D492" s="22">
        <f t="shared" si="78"/>
        <v>35</v>
      </c>
      <c r="E492" s="21">
        <f t="shared" si="79"/>
        <v>2</v>
      </c>
      <c r="F492" s="75" t="s">
        <v>41</v>
      </c>
      <c r="G492" s="56"/>
      <c r="H492" s="22"/>
      <c r="I492" s="98"/>
      <c r="J492" s="21"/>
      <c r="K492" s="22"/>
      <c r="L492" s="98"/>
      <c r="M492" s="21"/>
      <c r="N492" s="22"/>
      <c r="O492" s="98"/>
      <c r="P492" s="21"/>
      <c r="Q492" s="22"/>
      <c r="R492" s="98"/>
      <c r="S492" s="21">
        <v>2</v>
      </c>
      <c r="T492" s="22">
        <v>35</v>
      </c>
      <c r="U492" s="98">
        <v>5</v>
      </c>
      <c r="V492" s="21"/>
      <c r="W492" s="22"/>
    </row>
    <row r="493" spans="1:23" ht="31.5" x14ac:dyDescent="0.2">
      <c r="A493" s="24" t="s">
        <v>379</v>
      </c>
      <c r="B493" s="61" t="s">
        <v>231</v>
      </c>
      <c r="C493" s="88" t="s">
        <v>216</v>
      </c>
      <c r="D493" s="22">
        <f t="shared" si="78"/>
        <v>35</v>
      </c>
      <c r="E493" s="21">
        <f t="shared" si="79"/>
        <v>2</v>
      </c>
      <c r="F493" s="75" t="s">
        <v>45</v>
      </c>
      <c r="G493" s="56"/>
      <c r="H493" s="22"/>
      <c r="I493" s="98"/>
      <c r="J493" s="21"/>
      <c r="K493" s="22"/>
      <c r="L493" s="98"/>
      <c r="M493" s="21"/>
      <c r="N493" s="22"/>
      <c r="O493" s="98"/>
      <c r="P493" s="21"/>
      <c r="Q493" s="22"/>
      <c r="R493" s="98"/>
      <c r="S493" s="21">
        <v>2</v>
      </c>
      <c r="T493" s="22">
        <v>35</v>
      </c>
      <c r="U493" s="98">
        <v>5</v>
      </c>
      <c r="V493" s="21"/>
      <c r="W493" s="22"/>
    </row>
    <row r="494" spans="1:23" x14ac:dyDescent="0.2">
      <c r="A494" s="117" t="s">
        <v>134</v>
      </c>
      <c r="B494" s="118"/>
      <c r="C494" s="119"/>
      <c r="D494" s="46">
        <f>SUM(D487:D493)</f>
        <v>280</v>
      </c>
      <c r="E494" s="46">
        <f t="shared" ref="E494:W494" si="80">SUM(E487:E493)</f>
        <v>17</v>
      </c>
      <c r="F494" s="46"/>
      <c r="G494" s="46">
        <f t="shared" si="80"/>
        <v>3.5</v>
      </c>
      <c r="H494" s="46">
        <f t="shared" si="80"/>
        <v>55</v>
      </c>
      <c r="I494" s="46"/>
      <c r="J494" s="46">
        <f t="shared" si="80"/>
        <v>0</v>
      </c>
      <c r="K494" s="46">
        <f t="shared" si="80"/>
        <v>0</v>
      </c>
      <c r="L494" s="46"/>
      <c r="M494" s="46">
        <f t="shared" si="80"/>
        <v>0</v>
      </c>
      <c r="N494" s="46">
        <f t="shared" si="80"/>
        <v>0</v>
      </c>
      <c r="O494" s="46"/>
      <c r="P494" s="46">
        <f t="shared" si="80"/>
        <v>0</v>
      </c>
      <c r="Q494" s="46">
        <f t="shared" si="80"/>
        <v>0</v>
      </c>
      <c r="R494" s="46"/>
      <c r="S494" s="46">
        <f t="shared" si="80"/>
        <v>13.5</v>
      </c>
      <c r="T494" s="46">
        <f t="shared" si="80"/>
        <v>225</v>
      </c>
      <c r="U494" s="46"/>
      <c r="V494" s="46">
        <f t="shared" si="80"/>
        <v>0</v>
      </c>
      <c r="W494" s="46">
        <f t="shared" si="80"/>
        <v>0</v>
      </c>
    </row>
    <row r="495" spans="1:23" x14ac:dyDescent="0.2">
      <c r="A495" s="89" t="s">
        <v>203</v>
      </c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1"/>
    </row>
    <row r="496" spans="1:23" ht="15.75" x14ac:dyDescent="0.2">
      <c r="A496" s="24"/>
      <c r="B496" s="19"/>
      <c r="C496" s="88"/>
      <c r="D496" s="22"/>
      <c r="E496" s="21"/>
      <c r="F496" s="75"/>
      <c r="G496" s="56"/>
      <c r="H496" s="22"/>
      <c r="I496" s="98"/>
      <c r="J496" s="21"/>
      <c r="K496" s="22"/>
      <c r="L496" s="98"/>
      <c r="M496" s="21"/>
      <c r="N496" s="22"/>
      <c r="O496" s="98"/>
      <c r="P496" s="21"/>
      <c r="Q496" s="22"/>
      <c r="R496" s="98"/>
      <c r="S496" s="21"/>
      <c r="T496" s="22"/>
      <c r="U496" s="98"/>
      <c r="V496" s="21"/>
      <c r="W496" s="22"/>
    </row>
    <row r="497" spans="1:23" x14ac:dyDescent="0.2">
      <c r="A497" s="117" t="s">
        <v>136</v>
      </c>
      <c r="B497" s="118"/>
      <c r="C497" s="119"/>
      <c r="D497" s="46">
        <f>SUM(D496:D496)</f>
        <v>0</v>
      </c>
      <c r="E497" s="46">
        <f t="shared" ref="E497:W497" si="81">SUM(E496:E496)</f>
        <v>0</v>
      </c>
      <c r="F497" s="46"/>
      <c r="G497" s="46">
        <f t="shared" si="81"/>
        <v>0</v>
      </c>
      <c r="H497" s="46">
        <f t="shared" si="81"/>
        <v>0</v>
      </c>
      <c r="I497" s="46"/>
      <c r="J497" s="46">
        <f t="shared" si="81"/>
        <v>0</v>
      </c>
      <c r="K497" s="46">
        <f t="shared" si="81"/>
        <v>0</v>
      </c>
      <c r="L497" s="46"/>
      <c r="M497" s="46">
        <f t="shared" si="81"/>
        <v>0</v>
      </c>
      <c r="N497" s="46">
        <f t="shared" si="81"/>
        <v>0</v>
      </c>
      <c r="O497" s="46"/>
      <c r="P497" s="46">
        <f t="shared" si="81"/>
        <v>0</v>
      </c>
      <c r="Q497" s="46">
        <f t="shared" si="81"/>
        <v>0</v>
      </c>
      <c r="R497" s="46"/>
      <c r="S497" s="46">
        <f t="shared" si="81"/>
        <v>0</v>
      </c>
      <c r="T497" s="46">
        <f t="shared" si="81"/>
        <v>0</v>
      </c>
      <c r="U497" s="46"/>
      <c r="V497" s="46">
        <f t="shared" si="81"/>
        <v>0</v>
      </c>
      <c r="W497" s="46">
        <f t="shared" si="81"/>
        <v>0</v>
      </c>
    </row>
    <row r="498" spans="1:23" x14ac:dyDescent="0.2">
      <c r="A498" s="89" t="s">
        <v>135</v>
      </c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1"/>
    </row>
    <row r="499" spans="1:23" ht="15.75" x14ac:dyDescent="0.2">
      <c r="A499" s="24" t="s">
        <v>384</v>
      </c>
      <c r="B499" s="19" t="s">
        <v>189</v>
      </c>
      <c r="C499" s="88" t="s">
        <v>216</v>
      </c>
      <c r="D499" s="22">
        <f>SUM(H499,K499,N499,Q499,T499,W499)</f>
        <v>200</v>
      </c>
      <c r="E499" s="21">
        <f>SUM(G499,J499,M499,P499,S499,V499)</f>
        <v>7</v>
      </c>
      <c r="F499" s="75" t="s">
        <v>41</v>
      </c>
      <c r="G499" s="56"/>
      <c r="H499" s="22"/>
      <c r="I499" s="98"/>
      <c r="J499" s="21"/>
      <c r="K499" s="22"/>
      <c r="L499" s="98"/>
      <c r="M499" s="21"/>
      <c r="N499" s="22"/>
      <c r="O499" s="98"/>
      <c r="P499" s="21"/>
      <c r="Q499" s="22"/>
      <c r="R499" s="98"/>
      <c r="S499" s="21"/>
      <c r="T499" s="22"/>
      <c r="U499" s="98"/>
      <c r="V499" s="21">
        <v>7</v>
      </c>
      <c r="W499" s="22">
        <v>200</v>
      </c>
    </row>
    <row r="500" spans="1:23" x14ac:dyDescent="0.2">
      <c r="A500" s="117" t="s">
        <v>137</v>
      </c>
      <c r="B500" s="118"/>
      <c r="C500" s="119"/>
      <c r="D500" s="46">
        <f>SUM(D499:D499)</f>
        <v>200</v>
      </c>
      <c r="E500" s="46">
        <f t="shared" ref="E500:W500" si="82">SUM(E499:E499)</f>
        <v>7</v>
      </c>
      <c r="F500" s="46"/>
      <c r="G500" s="46">
        <f t="shared" si="82"/>
        <v>0</v>
      </c>
      <c r="H500" s="46">
        <f t="shared" si="82"/>
        <v>0</v>
      </c>
      <c r="I500" s="46"/>
      <c r="J500" s="46">
        <f t="shared" si="82"/>
        <v>0</v>
      </c>
      <c r="K500" s="46">
        <f t="shared" si="82"/>
        <v>0</v>
      </c>
      <c r="L500" s="46"/>
      <c r="M500" s="46">
        <f t="shared" si="82"/>
        <v>0</v>
      </c>
      <c r="N500" s="46">
        <f t="shared" si="82"/>
        <v>0</v>
      </c>
      <c r="O500" s="46"/>
      <c r="P500" s="46">
        <f t="shared" si="82"/>
        <v>0</v>
      </c>
      <c r="Q500" s="46">
        <f t="shared" si="82"/>
        <v>0</v>
      </c>
      <c r="R500" s="46"/>
      <c r="S500" s="46">
        <f t="shared" si="82"/>
        <v>0</v>
      </c>
      <c r="T500" s="46">
        <f t="shared" si="82"/>
        <v>0</v>
      </c>
      <c r="U500" s="46"/>
      <c r="V500" s="46">
        <f t="shared" si="82"/>
        <v>7</v>
      </c>
      <c r="W500" s="46">
        <f t="shared" si="82"/>
        <v>200</v>
      </c>
    </row>
    <row r="501" spans="1:23" x14ac:dyDescent="0.2">
      <c r="A501" s="92" t="s">
        <v>138</v>
      </c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4"/>
    </row>
    <row r="502" spans="1:23" x14ac:dyDescent="0.2">
      <c r="A502" s="89" t="s">
        <v>139</v>
      </c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1"/>
    </row>
    <row r="503" spans="1:23" ht="15.75" x14ac:dyDescent="0.2">
      <c r="A503" s="24" t="s">
        <v>385</v>
      </c>
      <c r="B503" s="19" t="s">
        <v>197</v>
      </c>
      <c r="C503" s="88" t="s">
        <v>36</v>
      </c>
      <c r="D503" s="22">
        <f>SUM(H503,K503,N503,Q503,T503,W503)</f>
        <v>34</v>
      </c>
      <c r="E503" s="21">
        <f>SUM(G503,J503,M503,P503,S503,V503)</f>
        <v>2</v>
      </c>
      <c r="F503" s="75" t="s">
        <v>41</v>
      </c>
      <c r="G503" s="56">
        <v>0.5</v>
      </c>
      <c r="H503" s="22">
        <v>4</v>
      </c>
      <c r="I503" s="98">
        <v>300</v>
      </c>
      <c r="J503" s="21"/>
      <c r="K503" s="22"/>
      <c r="L503" s="98"/>
      <c r="M503" s="21"/>
      <c r="N503" s="22"/>
      <c r="O503" s="98"/>
      <c r="P503" s="21">
        <v>1.5</v>
      </c>
      <c r="Q503" s="22">
        <v>30</v>
      </c>
      <c r="R503" s="98">
        <v>10</v>
      </c>
      <c r="S503" s="21"/>
      <c r="T503" s="22"/>
      <c r="U503" s="98"/>
      <c r="V503" s="21"/>
      <c r="W503" s="22"/>
    </row>
    <row r="504" spans="1:23" ht="15.75" x14ac:dyDescent="0.2">
      <c r="A504" s="24" t="s">
        <v>386</v>
      </c>
      <c r="B504" s="19" t="s">
        <v>262</v>
      </c>
      <c r="C504" s="88" t="s">
        <v>39</v>
      </c>
      <c r="D504" s="22">
        <f t="shared" ref="D504:D505" si="83">SUM(H504,K504,N504,Q504,T504,W504)</f>
        <v>20</v>
      </c>
      <c r="E504" s="21">
        <f t="shared" ref="E504:E505" si="84">SUM(G504,J504,M504,P504,S504,V504)</f>
        <v>1</v>
      </c>
      <c r="F504" s="75" t="s">
        <v>41</v>
      </c>
      <c r="G504" s="56"/>
      <c r="H504" s="22"/>
      <c r="I504" s="98"/>
      <c r="J504" s="21"/>
      <c r="K504" s="22"/>
      <c r="L504" s="98"/>
      <c r="M504" s="21"/>
      <c r="N504" s="22"/>
      <c r="O504" s="98"/>
      <c r="P504" s="21">
        <v>1</v>
      </c>
      <c r="Q504" s="22">
        <v>20</v>
      </c>
      <c r="R504" s="98">
        <v>15</v>
      </c>
      <c r="S504" s="21"/>
      <c r="T504" s="22"/>
      <c r="U504" s="98"/>
      <c r="V504" s="21"/>
      <c r="W504" s="22"/>
    </row>
    <row r="505" spans="1:23" ht="25.5" x14ac:dyDescent="0.2">
      <c r="A505" s="24" t="s">
        <v>387</v>
      </c>
      <c r="B505" s="19" t="s">
        <v>100</v>
      </c>
      <c r="C505" s="88" t="s">
        <v>257</v>
      </c>
      <c r="D505" s="22">
        <f t="shared" si="83"/>
        <v>20</v>
      </c>
      <c r="E505" s="21">
        <f t="shared" si="84"/>
        <v>1</v>
      </c>
      <c r="F505" s="75" t="s">
        <v>41</v>
      </c>
      <c r="G505" s="56"/>
      <c r="H505" s="22"/>
      <c r="I505" s="98"/>
      <c r="J505" s="21">
        <v>1</v>
      </c>
      <c r="K505" s="22">
        <v>20</v>
      </c>
      <c r="L505" s="98">
        <v>15</v>
      </c>
      <c r="M505" s="21"/>
      <c r="N505" s="22"/>
      <c r="O505" s="98"/>
      <c r="P505" s="21"/>
      <c r="Q505" s="22"/>
      <c r="R505" s="98"/>
      <c r="S505" s="21"/>
      <c r="T505" s="22"/>
      <c r="U505" s="98"/>
      <c r="V505" s="21"/>
      <c r="W505" s="22"/>
    </row>
    <row r="506" spans="1:23" x14ac:dyDescent="0.2">
      <c r="A506" s="187" t="s">
        <v>140</v>
      </c>
      <c r="B506" s="188"/>
      <c r="C506" s="189"/>
      <c r="D506" s="49">
        <f>SUM(D503:D505)</f>
        <v>74</v>
      </c>
      <c r="E506" s="49">
        <f>SUM(E503:E505)</f>
        <v>4</v>
      </c>
      <c r="F506" s="49"/>
      <c r="G506" s="49">
        <f>SUM(G503:G505)</f>
        <v>0.5</v>
      </c>
      <c r="H506" s="49">
        <f>SUM(H503:H505)</f>
        <v>4</v>
      </c>
      <c r="I506" s="49"/>
      <c r="J506" s="49">
        <f>SUM(J503:J505)</f>
        <v>1</v>
      </c>
      <c r="K506" s="49">
        <f>SUM(K503:K505)</f>
        <v>20</v>
      </c>
      <c r="L506" s="49"/>
      <c r="M506" s="49">
        <f>SUM(M503:M505)</f>
        <v>0</v>
      </c>
      <c r="N506" s="49">
        <f>SUM(N503:N505)</f>
        <v>0</v>
      </c>
      <c r="O506" s="49"/>
      <c r="P506" s="49">
        <f>SUM(P503:P505)</f>
        <v>2.5</v>
      </c>
      <c r="Q506" s="49">
        <f>SUM(Q503:Q505)</f>
        <v>50</v>
      </c>
      <c r="R506" s="49"/>
      <c r="S506" s="49">
        <f>SUM(S503:S505)</f>
        <v>0</v>
      </c>
      <c r="T506" s="49">
        <f>SUM(T503:T505)</f>
        <v>0</v>
      </c>
      <c r="U506" s="49"/>
      <c r="V506" s="49">
        <f>SUM(V503:V505)</f>
        <v>0</v>
      </c>
      <c r="W506" s="49">
        <f>SUM(W503:W505)</f>
        <v>0</v>
      </c>
    </row>
    <row r="507" spans="1:23" x14ac:dyDescent="0.2">
      <c r="A507" s="86" t="s">
        <v>141</v>
      </c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96"/>
    </row>
    <row r="508" spans="1:23" x14ac:dyDescent="0.2">
      <c r="A508" s="98"/>
      <c r="B508" s="1"/>
      <c r="C508" s="98"/>
      <c r="D508" s="22"/>
      <c r="E508" s="56"/>
      <c r="F508" s="98"/>
      <c r="G508" s="56"/>
      <c r="H508" s="22"/>
      <c r="I508" s="98"/>
      <c r="J508" s="21"/>
      <c r="K508" s="22"/>
      <c r="L508" s="98"/>
      <c r="M508" s="21"/>
      <c r="N508" s="22"/>
      <c r="O508" s="98"/>
      <c r="P508" s="21"/>
      <c r="Q508" s="22"/>
      <c r="R508" s="98"/>
      <c r="S508" s="21"/>
      <c r="T508" s="22"/>
      <c r="U508" s="98"/>
      <c r="V508" s="21"/>
      <c r="W508" s="22"/>
    </row>
    <row r="509" spans="1:23" x14ac:dyDescent="0.2">
      <c r="A509" s="132" t="s">
        <v>142</v>
      </c>
      <c r="B509" s="133"/>
      <c r="C509" s="134"/>
      <c r="D509" s="49">
        <f>SUM(D508:D508)</f>
        <v>0</v>
      </c>
      <c r="E509" s="49">
        <f t="shared" ref="E509:W509" si="85">SUM(E508:E508)</f>
        <v>0</v>
      </c>
      <c r="F509" s="49"/>
      <c r="G509" s="49">
        <f t="shared" si="85"/>
        <v>0</v>
      </c>
      <c r="H509" s="49">
        <f t="shared" si="85"/>
        <v>0</v>
      </c>
      <c r="I509" s="49"/>
      <c r="J509" s="49">
        <f t="shared" si="85"/>
        <v>0</v>
      </c>
      <c r="K509" s="49">
        <f t="shared" si="85"/>
        <v>0</v>
      </c>
      <c r="L509" s="49"/>
      <c r="M509" s="49">
        <f t="shared" si="85"/>
        <v>0</v>
      </c>
      <c r="N509" s="49">
        <f t="shared" si="85"/>
        <v>0</v>
      </c>
      <c r="O509" s="49"/>
      <c r="P509" s="49">
        <f t="shared" si="85"/>
        <v>0</v>
      </c>
      <c r="Q509" s="49">
        <f t="shared" si="85"/>
        <v>0</v>
      </c>
      <c r="R509" s="49"/>
      <c r="S509" s="49">
        <f t="shared" si="85"/>
        <v>0</v>
      </c>
      <c r="T509" s="49">
        <f t="shared" si="85"/>
        <v>0</v>
      </c>
      <c r="U509" s="49"/>
      <c r="V509" s="49">
        <f t="shared" si="85"/>
        <v>0</v>
      </c>
      <c r="W509" s="49">
        <f t="shared" si="85"/>
        <v>0</v>
      </c>
    </row>
    <row r="510" spans="1:23" x14ac:dyDescent="0.2">
      <c r="A510" s="184" t="s">
        <v>104</v>
      </c>
      <c r="B510" s="185"/>
      <c r="C510" s="186"/>
      <c r="D510" s="50">
        <f>SUM(D479,D482,D485,D494,D497,D500,D506,D509)</f>
        <v>579</v>
      </c>
      <c r="E510" s="50">
        <f>SUM(E479,E482,E485,E494,E497,E500,E506,E509)</f>
        <v>30</v>
      </c>
      <c r="F510" s="50"/>
      <c r="G510" s="50">
        <f>SUM(G479,G482,G485,G494,G497,G500,G506,G509)</f>
        <v>5</v>
      </c>
      <c r="H510" s="50">
        <f>SUM(H479,H482,H485,H494,H497,H500,H506,H509)</f>
        <v>69</v>
      </c>
      <c r="I510" s="50"/>
      <c r="J510" s="50">
        <f>SUM(J479,J482,J485,J494,J497,J500,J506,J509)</f>
        <v>1</v>
      </c>
      <c r="K510" s="50">
        <f>SUM(K479,K482,K485,K494,K497,K500,K506,K509)</f>
        <v>20</v>
      </c>
      <c r="L510" s="50"/>
      <c r="M510" s="50">
        <f>SUM(M479,M482,M485,M494,M497,M500,M506,M509)</f>
        <v>1</v>
      </c>
      <c r="N510" s="50">
        <f>SUM(N479,N482,N485,N494,N497,N500,N506,N509)</f>
        <v>15</v>
      </c>
      <c r="O510" s="50"/>
      <c r="P510" s="50">
        <f>SUM(P479,P482,P485,P494,P497,P500,P506,P509)</f>
        <v>2.5</v>
      </c>
      <c r="Q510" s="50">
        <f>SUM(Q479,Q482,Q485,Q494,Q497,Q500,Q506,Q509)</f>
        <v>50</v>
      </c>
      <c r="R510" s="50"/>
      <c r="S510" s="50">
        <f>SUM(S479,S482,S485,S494,S497,S500,S506,S509)</f>
        <v>13.5</v>
      </c>
      <c r="T510" s="50">
        <f>SUM(T479,T482,T485,T494,T497,T500,T506,T509)</f>
        <v>225</v>
      </c>
      <c r="U510" s="50"/>
      <c r="V510" s="50">
        <f>SUM(V479,V482,V485,V494,V497,V500,V506,V509)</f>
        <v>7</v>
      </c>
      <c r="W510" s="50">
        <f>SUM(W500)</f>
        <v>200</v>
      </c>
    </row>
    <row r="511" spans="1:23" ht="27" customHeight="1" x14ac:dyDescent="0.2">
      <c r="A511" s="202" t="s">
        <v>238</v>
      </c>
      <c r="B511" s="202"/>
      <c r="C511" s="202"/>
      <c r="D511" s="202"/>
      <c r="E511" s="202"/>
      <c r="F511" s="202"/>
      <c r="G511" s="202"/>
      <c r="H511" s="202"/>
      <c r="I511" s="202"/>
      <c r="J511" s="202"/>
      <c r="K511" s="202"/>
      <c r="L511" s="202"/>
      <c r="M511" s="202"/>
      <c r="N511" s="202"/>
      <c r="O511" s="202"/>
      <c r="P511" s="202"/>
      <c r="Q511" s="202"/>
      <c r="R511" s="202"/>
      <c r="S511" s="202"/>
      <c r="T511" s="202"/>
      <c r="U511" s="202"/>
      <c r="V511" s="202"/>
      <c r="W511" s="202"/>
    </row>
    <row r="512" spans="1:23" x14ac:dyDescent="0.2">
      <c r="A512" s="246" t="s">
        <v>239</v>
      </c>
      <c r="B512" s="246"/>
      <c r="C512" s="246"/>
      <c r="D512" s="246"/>
      <c r="E512" s="246"/>
      <c r="F512" s="246"/>
      <c r="G512" s="246"/>
      <c r="H512" s="246"/>
      <c r="I512" s="246"/>
      <c r="J512" s="246"/>
      <c r="K512" s="246"/>
      <c r="L512" s="246"/>
      <c r="M512" s="246"/>
      <c r="N512" s="246"/>
      <c r="O512" s="246"/>
      <c r="P512" s="246"/>
      <c r="Q512" s="246"/>
      <c r="R512" s="246"/>
      <c r="S512" s="246"/>
      <c r="T512" s="246"/>
      <c r="U512" s="246"/>
      <c r="V512" s="246"/>
      <c r="W512" s="246"/>
    </row>
    <row r="513" spans="1:23" x14ac:dyDescent="0.2">
      <c r="A513" s="33"/>
      <c r="B513" s="33"/>
      <c r="C513" s="33"/>
      <c r="D513" s="80"/>
      <c r="E513" s="80"/>
      <c r="F513" s="80"/>
      <c r="G513" s="80"/>
      <c r="H513" s="80"/>
      <c r="I513" s="80"/>
      <c r="J513" s="80"/>
    </row>
    <row r="514" spans="1:23" x14ac:dyDescent="0.2">
      <c r="A514" s="33"/>
      <c r="B514" s="33"/>
      <c r="C514" s="52" t="s">
        <v>16</v>
      </c>
      <c r="F514" s="80"/>
      <c r="G514" s="80"/>
      <c r="H514" s="33"/>
      <c r="I514" s="33"/>
      <c r="J514" s="33"/>
      <c r="K514" s="33"/>
      <c r="L514" s="33"/>
      <c r="M514" s="33"/>
      <c r="N514" s="33"/>
      <c r="O514" s="80"/>
      <c r="P514" s="80"/>
      <c r="Q514" s="80"/>
      <c r="R514" s="80"/>
      <c r="S514" s="80"/>
      <c r="T514" s="80"/>
      <c r="U514" s="80"/>
      <c r="V514" s="80"/>
      <c r="W514" s="80"/>
    </row>
    <row r="515" spans="1:23" x14ac:dyDescent="0.2">
      <c r="A515" s="33"/>
      <c r="B515" s="33"/>
      <c r="C515" s="4" t="s">
        <v>27</v>
      </c>
      <c r="D515" s="97">
        <v>0</v>
      </c>
      <c r="F515" s="80"/>
      <c r="G515" s="80"/>
      <c r="H515" s="77"/>
      <c r="I515" s="77"/>
      <c r="J515" s="77"/>
      <c r="K515" s="77"/>
      <c r="L515" s="77"/>
      <c r="M515" s="77"/>
      <c r="N515" s="77"/>
      <c r="O515" s="80"/>
      <c r="P515" s="80"/>
      <c r="Q515" s="80"/>
      <c r="R515" s="80"/>
      <c r="S515" s="80"/>
      <c r="T515" s="80"/>
      <c r="U515" s="80"/>
      <c r="V515" s="80"/>
      <c r="W515" s="80"/>
    </row>
    <row r="516" spans="1:23" x14ac:dyDescent="0.2">
      <c r="A516" s="33"/>
      <c r="B516" s="33"/>
      <c r="C516" s="53" t="s">
        <v>28</v>
      </c>
      <c r="D516" s="97">
        <f>SUM(H510,K510,N510)</f>
        <v>104</v>
      </c>
      <c r="F516" s="80"/>
      <c r="G516" s="80"/>
      <c r="H516" s="77"/>
      <c r="I516" s="77"/>
      <c r="J516" s="77"/>
      <c r="K516" s="77"/>
      <c r="L516" s="77"/>
      <c r="M516" s="77"/>
      <c r="N516" s="77"/>
      <c r="O516" s="80"/>
      <c r="P516" s="80"/>
      <c r="Q516" s="80"/>
      <c r="R516" s="80"/>
      <c r="S516" s="80"/>
      <c r="T516" s="80"/>
      <c r="U516" s="80"/>
      <c r="V516" s="80"/>
      <c r="W516" s="80"/>
    </row>
    <row r="517" spans="1:23" x14ac:dyDescent="0.2">
      <c r="A517" s="33"/>
      <c r="B517" s="33"/>
      <c r="C517" s="53" t="s">
        <v>4</v>
      </c>
      <c r="D517" s="97">
        <f>SUM(G510,J510,M510)</f>
        <v>7</v>
      </c>
      <c r="F517" s="80"/>
      <c r="G517" s="80"/>
      <c r="H517" s="77"/>
      <c r="I517" s="77"/>
      <c r="J517" s="77"/>
      <c r="K517" s="77"/>
      <c r="L517" s="77"/>
      <c r="M517" s="77"/>
      <c r="N517" s="77"/>
      <c r="O517" s="80"/>
      <c r="P517" s="80"/>
      <c r="Q517" s="80"/>
      <c r="R517" s="80"/>
      <c r="S517" s="80"/>
      <c r="T517" s="80"/>
      <c r="U517" s="80"/>
      <c r="V517" s="80"/>
      <c r="W517" s="80"/>
    </row>
    <row r="518" spans="1:23" x14ac:dyDescent="0.2">
      <c r="A518" s="33"/>
      <c r="B518" s="33"/>
      <c r="C518" s="54"/>
      <c r="D518" s="77"/>
      <c r="F518" s="80"/>
      <c r="G518" s="80"/>
      <c r="H518" s="77"/>
      <c r="I518" s="77"/>
      <c r="J518" s="77"/>
      <c r="K518" s="77"/>
      <c r="L518" s="77"/>
      <c r="M518" s="77"/>
      <c r="N518" s="77"/>
      <c r="O518" s="80"/>
      <c r="P518" s="80"/>
      <c r="Q518" s="80"/>
      <c r="R518" s="80"/>
      <c r="S518" s="80"/>
      <c r="T518" s="80"/>
      <c r="U518" s="80"/>
      <c r="V518" s="80"/>
      <c r="W518" s="80"/>
    </row>
    <row r="519" spans="1:23" x14ac:dyDescent="0.2">
      <c r="A519" s="33"/>
      <c r="B519" s="33"/>
      <c r="C519" s="52" t="s">
        <v>17</v>
      </c>
      <c r="D519" s="77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</row>
    <row r="520" spans="1:23" x14ac:dyDescent="0.2">
      <c r="A520" s="33"/>
      <c r="B520" s="33"/>
      <c r="C520" s="4" t="s">
        <v>27</v>
      </c>
      <c r="D520" s="97">
        <v>5</v>
      </c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</row>
    <row r="521" spans="1:23" x14ac:dyDescent="0.2">
      <c r="C521" s="4" t="s">
        <v>28</v>
      </c>
      <c r="D521" s="97">
        <f>SUM(Q510,T510,W510)</f>
        <v>475</v>
      </c>
      <c r="E521" s="80"/>
      <c r="F521" s="80"/>
      <c r="G521" s="80"/>
      <c r="H521" s="80"/>
      <c r="I521" s="80"/>
      <c r="J521" s="80"/>
      <c r="K521" s="80"/>
    </row>
    <row r="522" spans="1:23" x14ac:dyDescent="0.2">
      <c r="A522" s="33"/>
      <c r="B522" s="33"/>
      <c r="C522" s="53" t="s">
        <v>4</v>
      </c>
      <c r="D522" s="97">
        <f>SUM(P510,S510,V510)</f>
        <v>23</v>
      </c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</row>
    <row r="523" spans="1:23" x14ac:dyDescent="0.2">
      <c r="C523" s="34"/>
    </row>
    <row r="524" spans="1:23" x14ac:dyDescent="0.2">
      <c r="C524" s="34"/>
    </row>
    <row r="525" spans="1:23" x14ac:dyDescent="0.2">
      <c r="C525" s="34"/>
    </row>
    <row r="526" spans="1:23" x14ac:dyDescent="0.2">
      <c r="C526" s="34"/>
    </row>
    <row r="527" spans="1:23" x14ac:dyDescent="0.2">
      <c r="C527" s="34"/>
    </row>
    <row r="528" spans="1:23" x14ac:dyDescent="0.2">
      <c r="C528" s="34"/>
    </row>
    <row r="529" spans="1:23" x14ac:dyDescent="0.2">
      <c r="C529" s="34"/>
    </row>
    <row r="530" spans="1:23" x14ac:dyDescent="0.2">
      <c r="C530" s="34"/>
    </row>
    <row r="531" spans="1:23" x14ac:dyDescent="0.2">
      <c r="C531" s="34"/>
    </row>
    <row r="532" spans="1:23" x14ac:dyDescent="0.2">
      <c r="C532" s="34"/>
    </row>
    <row r="533" spans="1:23" x14ac:dyDescent="0.2">
      <c r="C533" s="34"/>
    </row>
    <row r="534" spans="1:23" x14ac:dyDescent="0.2">
      <c r="C534" s="34"/>
    </row>
    <row r="535" spans="1:23" x14ac:dyDescent="0.2">
      <c r="A535" s="116" t="s">
        <v>13</v>
      </c>
      <c r="B535" s="116"/>
      <c r="C535" s="203" t="s">
        <v>281</v>
      </c>
      <c r="D535" s="203"/>
      <c r="E535" s="203"/>
      <c r="F535" s="203"/>
      <c r="G535" s="203"/>
      <c r="H535" s="203"/>
      <c r="I535" s="203"/>
      <c r="J535" s="203"/>
      <c r="K535" s="203"/>
      <c r="L535" s="203"/>
      <c r="M535" s="203"/>
      <c r="N535" s="203"/>
      <c r="O535" s="203" t="s">
        <v>214</v>
      </c>
      <c r="P535" s="203"/>
      <c r="Q535" s="203"/>
      <c r="R535" s="203"/>
      <c r="S535" s="203"/>
      <c r="T535" s="203"/>
      <c r="U535" s="203"/>
      <c r="V535" s="203"/>
      <c r="W535" s="203"/>
    </row>
    <row r="536" spans="1:23" x14ac:dyDescent="0.2">
      <c r="A536" s="116" t="s">
        <v>12</v>
      </c>
      <c r="B536" s="11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167" t="s">
        <v>215</v>
      </c>
      <c r="P536" s="167"/>
      <c r="Q536" s="167"/>
      <c r="R536" s="167"/>
      <c r="S536" s="167"/>
      <c r="T536" s="167"/>
      <c r="U536" s="167"/>
      <c r="V536" s="167"/>
      <c r="W536" s="167"/>
    </row>
    <row r="537" spans="1:23" x14ac:dyDescent="0.2">
      <c r="A537" s="116" t="s">
        <v>0</v>
      </c>
      <c r="B537" s="116"/>
      <c r="C537" s="190" t="s">
        <v>107</v>
      </c>
      <c r="D537" s="190"/>
      <c r="E537" s="190"/>
      <c r="F537" s="190"/>
      <c r="G537" s="190"/>
      <c r="H537" s="190"/>
      <c r="I537" s="190"/>
      <c r="J537" s="190"/>
      <c r="K537" s="190"/>
      <c r="L537" s="190"/>
      <c r="M537" s="190"/>
      <c r="N537" s="190"/>
      <c r="O537" s="72"/>
      <c r="P537" s="72"/>
      <c r="Q537" s="72"/>
      <c r="R537" s="72"/>
      <c r="S537" s="72"/>
      <c r="T537" s="72"/>
      <c r="U537" s="72"/>
      <c r="V537" s="72"/>
      <c r="W537" s="72"/>
    </row>
    <row r="538" spans="1:23" x14ac:dyDescent="0.2">
      <c r="A538" s="80"/>
      <c r="B538" s="80"/>
      <c r="C538" s="190" t="s">
        <v>282</v>
      </c>
      <c r="D538" s="190"/>
      <c r="E538" s="190"/>
      <c r="F538" s="190"/>
      <c r="G538" s="190"/>
      <c r="H538" s="190"/>
      <c r="I538" s="190"/>
      <c r="J538" s="190"/>
      <c r="K538" s="190"/>
      <c r="L538" s="190"/>
      <c r="M538" s="190"/>
      <c r="N538" s="190"/>
      <c r="O538" s="72"/>
      <c r="P538" s="72"/>
      <c r="Q538" s="72"/>
      <c r="R538" s="72"/>
      <c r="S538" s="72"/>
      <c r="T538" s="72"/>
      <c r="U538" s="72"/>
      <c r="V538" s="72"/>
      <c r="W538" s="72"/>
    </row>
    <row r="539" spans="1:23" x14ac:dyDescent="0.2">
      <c r="A539" s="80"/>
      <c r="B539" s="80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2"/>
      <c r="P539" s="72"/>
      <c r="Q539" s="72"/>
      <c r="R539" s="72"/>
      <c r="S539" s="72"/>
      <c r="T539" s="72"/>
      <c r="U539" s="72"/>
      <c r="V539" s="72"/>
      <c r="W539" s="72"/>
    </row>
    <row r="540" spans="1:23" ht="13.35" customHeight="1" x14ac:dyDescent="0.2">
      <c r="A540" s="199" t="s">
        <v>14</v>
      </c>
      <c r="B540" s="196" t="s">
        <v>2</v>
      </c>
      <c r="C540" s="196" t="s">
        <v>3</v>
      </c>
      <c r="D540" s="191" t="s">
        <v>21</v>
      </c>
      <c r="E540" s="192"/>
      <c r="F540" s="192"/>
      <c r="G540" s="193" t="s">
        <v>106</v>
      </c>
      <c r="H540" s="193"/>
      <c r="I540" s="193"/>
      <c r="J540" s="193"/>
      <c r="K540" s="193"/>
      <c r="L540" s="193"/>
      <c r="M540" s="193"/>
      <c r="N540" s="193"/>
      <c r="O540" s="193"/>
      <c r="P540" s="193"/>
      <c r="Q540" s="193"/>
      <c r="R540" s="193"/>
      <c r="S540" s="193"/>
      <c r="T540" s="193"/>
      <c r="U540" s="193"/>
      <c r="V540" s="193"/>
      <c r="W540" s="193"/>
    </row>
    <row r="541" spans="1:23" ht="23.1" customHeight="1" x14ac:dyDescent="0.2">
      <c r="A541" s="200"/>
      <c r="B541" s="197"/>
      <c r="C541" s="197"/>
      <c r="D541" s="207" t="s">
        <v>18</v>
      </c>
      <c r="E541" s="223" t="s">
        <v>4</v>
      </c>
      <c r="F541" s="209" t="s">
        <v>5</v>
      </c>
      <c r="G541" s="166" t="s">
        <v>16</v>
      </c>
      <c r="H541" s="157"/>
      <c r="I541" s="157"/>
      <c r="J541" s="157"/>
      <c r="K541" s="157"/>
      <c r="L541" s="157"/>
      <c r="M541" s="157"/>
      <c r="N541" s="157"/>
      <c r="O541" s="158"/>
      <c r="P541" s="166" t="s">
        <v>17</v>
      </c>
      <c r="Q541" s="157"/>
      <c r="R541" s="157"/>
      <c r="S541" s="157"/>
      <c r="T541" s="157"/>
      <c r="U541" s="157"/>
      <c r="V541" s="157"/>
      <c r="W541" s="158"/>
    </row>
    <row r="542" spans="1:23" ht="24.6" customHeight="1" x14ac:dyDescent="0.2">
      <c r="A542" s="200"/>
      <c r="B542" s="197"/>
      <c r="C542" s="197"/>
      <c r="D542" s="207"/>
      <c r="E542" s="223"/>
      <c r="F542" s="209"/>
      <c r="G542" s="211" t="s">
        <v>114</v>
      </c>
      <c r="H542" s="212"/>
      <c r="I542" s="213"/>
      <c r="J542" s="163" t="s">
        <v>7</v>
      </c>
      <c r="K542" s="164"/>
      <c r="L542" s="164"/>
      <c r="M542" s="183" t="s">
        <v>8</v>
      </c>
      <c r="N542" s="183"/>
      <c r="O542" s="183"/>
      <c r="P542" s="163" t="s">
        <v>7</v>
      </c>
      <c r="Q542" s="164"/>
      <c r="R542" s="165"/>
      <c r="S542" s="163" t="s">
        <v>19</v>
      </c>
      <c r="T542" s="164"/>
      <c r="U542" s="165"/>
      <c r="V542" s="163" t="s">
        <v>11</v>
      </c>
      <c r="W542" s="165"/>
    </row>
    <row r="543" spans="1:23" ht="83.1" customHeight="1" x14ac:dyDescent="0.2">
      <c r="A543" s="201"/>
      <c r="B543" s="198"/>
      <c r="C543" s="198"/>
      <c r="D543" s="207"/>
      <c r="E543" s="223"/>
      <c r="F543" s="209"/>
      <c r="G543" s="79" t="s">
        <v>4</v>
      </c>
      <c r="H543" s="78" t="s">
        <v>9</v>
      </c>
      <c r="I543" s="71" t="s">
        <v>20</v>
      </c>
      <c r="J543" s="79" t="s">
        <v>4</v>
      </c>
      <c r="K543" s="78" t="s">
        <v>9</v>
      </c>
      <c r="L543" s="71" t="s">
        <v>20</v>
      </c>
      <c r="M543" s="79" t="s">
        <v>4</v>
      </c>
      <c r="N543" s="78" t="s">
        <v>9</v>
      </c>
      <c r="O543" s="71" t="s">
        <v>20</v>
      </c>
      <c r="P543" s="79" t="s">
        <v>4</v>
      </c>
      <c r="Q543" s="78" t="s">
        <v>9</v>
      </c>
      <c r="R543" s="71" t="s">
        <v>20</v>
      </c>
      <c r="S543" s="55" t="s">
        <v>4</v>
      </c>
      <c r="T543" s="42" t="s">
        <v>9</v>
      </c>
      <c r="U543" s="81" t="s">
        <v>20</v>
      </c>
      <c r="V543" s="79" t="s">
        <v>4</v>
      </c>
      <c r="W543" s="78" t="s">
        <v>9</v>
      </c>
    </row>
    <row r="544" spans="1:23" x14ac:dyDescent="0.2">
      <c r="A544" s="86" t="s">
        <v>127</v>
      </c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</row>
    <row r="545" spans="1:23" x14ac:dyDescent="0.2">
      <c r="A545" s="88"/>
      <c r="B545" s="5"/>
      <c r="C545" s="95"/>
      <c r="D545" s="22"/>
      <c r="E545" s="21"/>
      <c r="F545" s="98"/>
      <c r="G545" s="56"/>
      <c r="H545" s="22"/>
      <c r="I545" s="98"/>
      <c r="J545" s="21"/>
      <c r="K545" s="22"/>
      <c r="L545" s="98"/>
      <c r="M545" s="21"/>
      <c r="N545" s="22"/>
      <c r="O545" s="98"/>
      <c r="P545" s="21"/>
      <c r="Q545" s="22"/>
      <c r="R545" s="98"/>
      <c r="S545" s="21"/>
      <c r="T545" s="22"/>
      <c r="U545" s="98"/>
      <c r="V545" s="21"/>
      <c r="W545" s="22"/>
    </row>
    <row r="546" spans="1:23" x14ac:dyDescent="0.2">
      <c r="A546" s="117" t="s">
        <v>128</v>
      </c>
      <c r="B546" s="118"/>
      <c r="C546" s="119"/>
      <c r="D546" s="46">
        <f>SUM(D545:D545)</f>
        <v>0</v>
      </c>
      <c r="E546" s="46">
        <f t="shared" ref="E546:W546" si="86">SUM(E545:E545)</f>
        <v>0</v>
      </c>
      <c r="F546" s="46"/>
      <c r="G546" s="46">
        <f t="shared" si="86"/>
        <v>0</v>
      </c>
      <c r="H546" s="46">
        <f t="shared" si="86"/>
        <v>0</v>
      </c>
      <c r="I546" s="46"/>
      <c r="J546" s="46">
        <f t="shared" si="86"/>
        <v>0</v>
      </c>
      <c r="K546" s="46">
        <f t="shared" si="86"/>
        <v>0</v>
      </c>
      <c r="L546" s="46"/>
      <c r="M546" s="46">
        <f t="shared" si="86"/>
        <v>0</v>
      </c>
      <c r="N546" s="46">
        <f t="shared" si="86"/>
        <v>0</v>
      </c>
      <c r="O546" s="46"/>
      <c r="P546" s="46">
        <f t="shared" si="86"/>
        <v>0</v>
      </c>
      <c r="Q546" s="46">
        <f t="shared" si="86"/>
        <v>0</v>
      </c>
      <c r="R546" s="46"/>
      <c r="S546" s="46">
        <f t="shared" si="86"/>
        <v>0</v>
      </c>
      <c r="T546" s="46">
        <f t="shared" si="86"/>
        <v>0</v>
      </c>
      <c r="U546" s="46"/>
      <c r="V546" s="46">
        <f t="shared" si="86"/>
        <v>0</v>
      </c>
      <c r="W546" s="46">
        <f t="shared" si="86"/>
        <v>0</v>
      </c>
    </row>
    <row r="547" spans="1:23" x14ac:dyDescent="0.2">
      <c r="A547" s="89" t="s">
        <v>129</v>
      </c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1"/>
    </row>
    <row r="548" spans="1:23" ht="15.75" x14ac:dyDescent="0.2">
      <c r="A548" s="24" t="s">
        <v>388</v>
      </c>
      <c r="B548" s="19" t="s">
        <v>187</v>
      </c>
      <c r="C548" s="88" t="s">
        <v>275</v>
      </c>
      <c r="D548" s="22">
        <f>SUM(H548,K548,N548,Q548,T548,W548)</f>
        <v>10</v>
      </c>
      <c r="E548" s="21">
        <f>SUM(G548,J548,M548,P548,S548,V548)</f>
        <v>1</v>
      </c>
      <c r="F548" s="98" t="s">
        <v>41</v>
      </c>
      <c r="G548" s="56"/>
      <c r="H548" s="22"/>
      <c r="I548" s="98"/>
      <c r="J548" s="21">
        <v>1</v>
      </c>
      <c r="K548" s="22">
        <v>10</v>
      </c>
      <c r="L548" s="98">
        <v>10</v>
      </c>
      <c r="M548" s="21"/>
      <c r="N548" s="22"/>
      <c r="O548" s="98"/>
      <c r="P548" s="21"/>
      <c r="Q548" s="22"/>
      <c r="R548" s="98"/>
      <c r="S548" s="21"/>
      <c r="T548" s="22"/>
      <c r="U548" s="98"/>
      <c r="V548" s="21"/>
      <c r="W548" s="22"/>
    </row>
    <row r="549" spans="1:23" x14ac:dyDescent="0.2">
      <c r="A549" s="117" t="s">
        <v>130</v>
      </c>
      <c r="B549" s="118"/>
      <c r="C549" s="119"/>
      <c r="D549" s="46">
        <f>SUM(D548)</f>
        <v>10</v>
      </c>
      <c r="E549" s="46">
        <f t="shared" ref="E549:W549" si="87">SUM(E548)</f>
        <v>1</v>
      </c>
      <c r="F549" s="46"/>
      <c r="G549" s="46">
        <f t="shared" si="87"/>
        <v>0</v>
      </c>
      <c r="H549" s="46">
        <f t="shared" si="87"/>
        <v>0</v>
      </c>
      <c r="I549" s="46"/>
      <c r="J549" s="46">
        <f t="shared" si="87"/>
        <v>1</v>
      </c>
      <c r="K549" s="46">
        <f t="shared" si="87"/>
        <v>10</v>
      </c>
      <c r="L549" s="46"/>
      <c r="M549" s="46">
        <f t="shared" si="87"/>
        <v>0</v>
      </c>
      <c r="N549" s="46">
        <f t="shared" si="87"/>
        <v>0</v>
      </c>
      <c r="O549" s="46"/>
      <c r="P549" s="46">
        <f t="shared" si="87"/>
        <v>0</v>
      </c>
      <c r="Q549" s="46">
        <f t="shared" si="87"/>
        <v>0</v>
      </c>
      <c r="R549" s="46"/>
      <c r="S549" s="46">
        <f t="shared" si="87"/>
        <v>0</v>
      </c>
      <c r="T549" s="46">
        <f t="shared" si="87"/>
        <v>0</v>
      </c>
      <c r="U549" s="46"/>
      <c r="V549" s="46">
        <f t="shared" si="87"/>
        <v>0</v>
      </c>
      <c r="W549" s="46">
        <f t="shared" si="87"/>
        <v>0</v>
      </c>
    </row>
    <row r="550" spans="1:23" x14ac:dyDescent="0.2">
      <c r="A550" s="89" t="s">
        <v>131</v>
      </c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1"/>
    </row>
    <row r="551" spans="1:23" ht="15.75" x14ac:dyDescent="0.2">
      <c r="A551" s="24"/>
      <c r="B551" s="19"/>
      <c r="C551" s="88"/>
      <c r="D551" s="22"/>
      <c r="E551" s="21"/>
      <c r="F551" s="98"/>
      <c r="G551" s="56"/>
      <c r="H551" s="22"/>
      <c r="I551" s="98"/>
      <c r="J551" s="21"/>
      <c r="K551" s="22"/>
      <c r="L551" s="98"/>
      <c r="M551" s="21"/>
      <c r="N551" s="22"/>
      <c r="O551" s="98"/>
      <c r="P551" s="21"/>
      <c r="Q551" s="22"/>
      <c r="R551" s="98"/>
      <c r="S551" s="21"/>
      <c r="T551" s="22"/>
      <c r="U551" s="98"/>
      <c r="V551" s="21"/>
      <c r="W551" s="22"/>
    </row>
    <row r="552" spans="1:23" x14ac:dyDescent="0.2">
      <c r="A552" s="117" t="s">
        <v>132</v>
      </c>
      <c r="B552" s="118"/>
      <c r="C552" s="119"/>
      <c r="D552" s="46">
        <f>SUM(D551)</f>
        <v>0</v>
      </c>
      <c r="E552" s="46">
        <f t="shared" ref="E552:V552" si="88">SUM(E551)</f>
        <v>0</v>
      </c>
      <c r="F552" s="46"/>
      <c r="G552" s="46">
        <f t="shared" si="88"/>
        <v>0</v>
      </c>
      <c r="H552" s="46">
        <f t="shared" si="88"/>
        <v>0</v>
      </c>
      <c r="I552" s="46"/>
      <c r="J552" s="46">
        <f t="shared" si="88"/>
        <v>0</v>
      </c>
      <c r="K552" s="46">
        <f t="shared" si="88"/>
        <v>0</v>
      </c>
      <c r="L552" s="46"/>
      <c r="M552" s="46">
        <f t="shared" si="88"/>
        <v>0</v>
      </c>
      <c r="N552" s="46">
        <f t="shared" si="88"/>
        <v>0</v>
      </c>
      <c r="O552" s="46"/>
      <c r="P552" s="46"/>
      <c r="Q552" s="46"/>
      <c r="R552" s="46"/>
      <c r="S552" s="46">
        <f t="shared" si="88"/>
        <v>0</v>
      </c>
      <c r="T552" s="46">
        <f t="shared" si="88"/>
        <v>0</v>
      </c>
      <c r="U552" s="46"/>
      <c r="V552" s="46">
        <f t="shared" si="88"/>
        <v>0</v>
      </c>
      <c r="W552" s="46">
        <f>SUM(W551:W551)</f>
        <v>0</v>
      </c>
    </row>
    <row r="553" spans="1:23" x14ac:dyDescent="0.2">
      <c r="A553" s="89" t="s">
        <v>133</v>
      </c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1"/>
    </row>
    <row r="554" spans="1:23" x14ac:dyDescent="0.2">
      <c r="A554" s="98"/>
      <c r="B554" s="6"/>
      <c r="C554" s="95"/>
      <c r="D554" s="22"/>
      <c r="E554" s="21"/>
      <c r="F554" s="75"/>
      <c r="G554" s="56"/>
      <c r="H554" s="22"/>
      <c r="I554" s="98"/>
      <c r="J554" s="21"/>
      <c r="K554" s="22"/>
      <c r="L554" s="98"/>
      <c r="M554" s="21"/>
      <c r="N554" s="22"/>
      <c r="O554" s="98"/>
      <c r="P554" s="21"/>
      <c r="Q554" s="22"/>
      <c r="R554" s="98"/>
      <c r="S554" s="21"/>
      <c r="T554" s="22"/>
      <c r="U554" s="98"/>
      <c r="V554" s="21"/>
      <c r="W554" s="22"/>
    </row>
    <row r="555" spans="1:23" x14ac:dyDescent="0.2">
      <c r="A555" s="117" t="s">
        <v>134</v>
      </c>
      <c r="B555" s="118"/>
      <c r="C555" s="119"/>
      <c r="D555" s="46">
        <f>SUM(D554:D554)</f>
        <v>0</v>
      </c>
      <c r="E555" s="46">
        <f t="shared" ref="E555:V555" si="89">SUM(E554:E554)</f>
        <v>0</v>
      </c>
      <c r="F555" s="46"/>
      <c r="G555" s="46">
        <f t="shared" si="89"/>
        <v>0</v>
      </c>
      <c r="H555" s="46">
        <f t="shared" si="89"/>
        <v>0</v>
      </c>
      <c r="I555" s="46"/>
      <c r="J555" s="46">
        <f t="shared" si="89"/>
        <v>0</v>
      </c>
      <c r="K555" s="46">
        <f t="shared" si="89"/>
        <v>0</v>
      </c>
      <c r="L555" s="46"/>
      <c r="M555" s="46">
        <f t="shared" si="89"/>
        <v>0</v>
      </c>
      <c r="N555" s="46">
        <f t="shared" si="89"/>
        <v>0</v>
      </c>
      <c r="O555" s="46"/>
      <c r="P555" s="46">
        <f t="shared" si="89"/>
        <v>0</v>
      </c>
      <c r="Q555" s="46">
        <f t="shared" si="89"/>
        <v>0</v>
      </c>
      <c r="R555" s="46"/>
      <c r="S555" s="46">
        <f t="shared" si="89"/>
        <v>0</v>
      </c>
      <c r="T555" s="46">
        <f t="shared" si="89"/>
        <v>0</v>
      </c>
      <c r="U555" s="46"/>
      <c r="V555" s="46">
        <f t="shared" si="89"/>
        <v>0</v>
      </c>
      <c r="W555" s="46">
        <f>SUM(W554:W554)</f>
        <v>0</v>
      </c>
    </row>
    <row r="556" spans="1:23" x14ac:dyDescent="0.2">
      <c r="A556" s="89" t="s">
        <v>203</v>
      </c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1"/>
    </row>
    <row r="557" spans="1:23" ht="31.5" x14ac:dyDescent="0.2">
      <c r="A557" s="24" t="s">
        <v>389</v>
      </c>
      <c r="B557" s="19" t="s">
        <v>201</v>
      </c>
      <c r="C557" s="99" t="s">
        <v>417</v>
      </c>
      <c r="D557" s="22"/>
      <c r="E557" s="21">
        <f>SUM(G557,J557,M557,S557,V557)</f>
        <v>12</v>
      </c>
      <c r="F557" s="75"/>
      <c r="G557" s="56"/>
      <c r="H557" s="22"/>
      <c r="I557" s="98"/>
      <c r="J557" s="21"/>
      <c r="K557" s="22"/>
      <c r="L557" s="98"/>
      <c r="M557" s="21">
        <v>12</v>
      </c>
      <c r="N557" s="22"/>
      <c r="O557" s="98"/>
      <c r="P557" s="21"/>
      <c r="Q557" s="22"/>
      <c r="R557" s="98"/>
      <c r="S557" s="21"/>
      <c r="T557" s="22"/>
      <c r="U557" s="98"/>
      <c r="V557" s="21"/>
      <c r="W557" s="22"/>
    </row>
    <row r="558" spans="1:23" x14ac:dyDescent="0.2">
      <c r="A558" s="117" t="s">
        <v>136</v>
      </c>
      <c r="B558" s="118"/>
      <c r="C558" s="119"/>
      <c r="D558" s="46">
        <f>SUM(D557:D557)</f>
        <v>0</v>
      </c>
      <c r="E558" s="46">
        <f t="shared" ref="E558:W558" si="90">SUM(E557:E557)</f>
        <v>12</v>
      </c>
      <c r="F558" s="46"/>
      <c r="G558" s="46">
        <f t="shared" si="90"/>
        <v>0</v>
      </c>
      <c r="H558" s="46">
        <f t="shared" si="90"/>
        <v>0</v>
      </c>
      <c r="I558" s="46"/>
      <c r="J558" s="46">
        <f t="shared" si="90"/>
        <v>0</v>
      </c>
      <c r="K558" s="46">
        <f t="shared" si="90"/>
        <v>0</v>
      </c>
      <c r="L558" s="46"/>
      <c r="M558" s="46">
        <f t="shared" si="90"/>
        <v>12</v>
      </c>
      <c r="N558" s="46">
        <f t="shared" si="90"/>
        <v>0</v>
      </c>
      <c r="O558" s="46"/>
      <c r="P558" s="46">
        <f t="shared" si="90"/>
        <v>0</v>
      </c>
      <c r="Q558" s="46">
        <f t="shared" si="90"/>
        <v>0</v>
      </c>
      <c r="R558" s="46"/>
      <c r="S558" s="46">
        <f t="shared" si="90"/>
        <v>0</v>
      </c>
      <c r="T558" s="46">
        <f t="shared" si="90"/>
        <v>0</v>
      </c>
      <c r="U558" s="46"/>
      <c r="V558" s="46">
        <f t="shared" si="90"/>
        <v>0</v>
      </c>
      <c r="W558" s="46">
        <f t="shared" si="90"/>
        <v>0</v>
      </c>
    </row>
    <row r="559" spans="1:23" x14ac:dyDescent="0.2">
      <c r="A559" s="89" t="s">
        <v>135</v>
      </c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1"/>
    </row>
    <row r="560" spans="1:23" x14ac:dyDescent="0.2">
      <c r="A560" s="98"/>
      <c r="B560" s="3"/>
      <c r="C560" s="48"/>
      <c r="D560" s="22"/>
      <c r="E560" s="21"/>
      <c r="F560" s="75"/>
      <c r="G560" s="56"/>
      <c r="H560" s="22"/>
      <c r="I560" s="98"/>
      <c r="J560" s="21"/>
      <c r="K560" s="22"/>
      <c r="L560" s="98"/>
      <c r="M560" s="21"/>
      <c r="N560" s="22"/>
      <c r="O560" s="98"/>
      <c r="P560" s="21"/>
      <c r="Q560" s="22"/>
      <c r="R560" s="98"/>
      <c r="S560" s="21"/>
      <c r="T560" s="22"/>
      <c r="U560" s="98"/>
      <c r="V560" s="21"/>
      <c r="W560" s="22"/>
    </row>
    <row r="561" spans="1:23" x14ac:dyDescent="0.2">
      <c r="A561" s="117" t="s">
        <v>137</v>
      </c>
      <c r="B561" s="118"/>
      <c r="C561" s="119"/>
      <c r="D561" s="46">
        <f>SUM(D560:D560)</f>
        <v>0</v>
      </c>
      <c r="E561" s="46">
        <f t="shared" ref="E561:W561" si="91">SUM(E560:E560)</f>
        <v>0</v>
      </c>
      <c r="F561" s="46"/>
      <c r="G561" s="46">
        <f t="shared" si="91"/>
        <v>0</v>
      </c>
      <c r="H561" s="46">
        <f t="shared" si="91"/>
        <v>0</v>
      </c>
      <c r="I561" s="46"/>
      <c r="J561" s="46">
        <f t="shared" si="91"/>
        <v>0</v>
      </c>
      <c r="K561" s="46">
        <f t="shared" si="91"/>
        <v>0</v>
      </c>
      <c r="L561" s="46"/>
      <c r="M561" s="46">
        <f t="shared" si="91"/>
        <v>0</v>
      </c>
      <c r="N561" s="46">
        <f t="shared" si="91"/>
        <v>0</v>
      </c>
      <c r="O561" s="46"/>
      <c r="P561" s="46">
        <f t="shared" si="91"/>
        <v>0</v>
      </c>
      <c r="Q561" s="46">
        <f t="shared" si="91"/>
        <v>0</v>
      </c>
      <c r="R561" s="46"/>
      <c r="S561" s="46">
        <f t="shared" si="91"/>
        <v>0</v>
      </c>
      <c r="T561" s="46">
        <f t="shared" si="91"/>
        <v>0</v>
      </c>
      <c r="U561" s="46"/>
      <c r="V561" s="46">
        <f t="shared" si="91"/>
        <v>0</v>
      </c>
      <c r="W561" s="46">
        <f t="shared" si="91"/>
        <v>0</v>
      </c>
    </row>
    <row r="562" spans="1:23" x14ac:dyDescent="0.2">
      <c r="A562" s="92" t="s">
        <v>138</v>
      </c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4"/>
    </row>
    <row r="563" spans="1:23" x14ac:dyDescent="0.2">
      <c r="A563" s="89" t="s">
        <v>139</v>
      </c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1"/>
    </row>
    <row r="564" spans="1:23" ht="15.75" x14ac:dyDescent="0.2">
      <c r="A564" s="24" t="s">
        <v>390</v>
      </c>
      <c r="B564" s="19" t="s">
        <v>218</v>
      </c>
      <c r="C564" s="88" t="s">
        <v>36</v>
      </c>
      <c r="D564" s="22">
        <f t="shared" ref="D564" si="92">SUM(H564,K564,N564,Q564,T564,W564)</f>
        <v>24</v>
      </c>
      <c r="E564" s="21">
        <f t="shared" ref="E564" si="93">SUM(G564,J564,M564,P564,S564,V564)</f>
        <v>2</v>
      </c>
      <c r="F564" s="75" t="s">
        <v>41</v>
      </c>
      <c r="G564" s="56">
        <v>0.5</v>
      </c>
      <c r="H564" s="22">
        <v>4</v>
      </c>
      <c r="I564" s="98">
        <v>300</v>
      </c>
      <c r="J564" s="21"/>
      <c r="K564" s="22"/>
      <c r="L564" s="98"/>
      <c r="M564" s="21"/>
      <c r="N564" s="22"/>
      <c r="O564" s="98"/>
      <c r="P564" s="21">
        <v>1.5</v>
      </c>
      <c r="Q564" s="22">
        <v>20</v>
      </c>
      <c r="R564" s="98">
        <v>10</v>
      </c>
      <c r="S564" s="21"/>
      <c r="T564" s="22"/>
      <c r="U564" s="98"/>
      <c r="V564" s="21"/>
      <c r="W564" s="22"/>
    </row>
    <row r="565" spans="1:23" x14ac:dyDescent="0.2">
      <c r="A565" s="187" t="s">
        <v>140</v>
      </c>
      <c r="B565" s="188"/>
      <c r="C565" s="189"/>
      <c r="D565" s="49">
        <f>SUM(D564:D564)</f>
        <v>24</v>
      </c>
      <c r="E565" s="49">
        <f t="shared" ref="E565:W565" si="94">SUM(E564:E564)</f>
        <v>2</v>
      </c>
      <c r="F565" s="49"/>
      <c r="G565" s="49">
        <f t="shared" si="94"/>
        <v>0.5</v>
      </c>
      <c r="H565" s="49">
        <f t="shared" si="94"/>
        <v>4</v>
      </c>
      <c r="I565" s="49"/>
      <c r="J565" s="49">
        <f t="shared" si="94"/>
        <v>0</v>
      </c>
      <c r="K565" s="49">
        <f t="shared" si="94"/>
        <v>0</v>
      </c>
      <c r="L565" s="49"/>
      <c r="M565" s="49">
        <f t="shared" si="94"/>
        <v>0</v>
      </c>
      <c r="N565" s="49">
        <f t="shared" si="94"/>
        <v>0</v>
      </c>
      <c r="O565" s="49"/>
      <c r="P565" s="49">
        <f t="shared" si="94"/>
        <v>1.5</v>
      </c>
      <c r="Q565" s="49">
        <f t="shared" si="94"/>
        <v>20</v>
      </c>
      <c r="R565" s="49"/>
      <c r="S565" s="49">
        <f t="shared" si="94"/>
        <v>0</v>
      </c>
      <c r="T565" s="49">
        <f t="shared" si="94"/>
        <v>0</v>
      </c>
      <c r="U565" s="49"/>
      <c r="V565" s="49">
        <f t="shared" si="94"/>
        <v>0</v>
      </c>
      <c r="W565" s="49">
        <f t="shared" si="94"/>
        <v>0</v>
      </c>
    </row>
    <row r="566" spans="1:23" x14ac:dyDescent="0.2">
      <c r="A566" s="86" t="s">
        <v>141</v>
      </c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96"/>
    </row>
    <row r="567" spans="1:23" x14ac:dyDescent="0.2">
      <c r="A567" s="120" t="s">
        <v>84</v>
      </c>
      <c r="B567" s="121"/>
      <c r="C567" s="122"/>
      <c r="D567" s="143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5"/>
    </row>
    <row r="568" spans="1:23" x14ac:dyDescent="0.2">
      <c r="A568" s="123" t="s">
        <v>69</v>
      </c>
      <c r="B568" s="124"/>
      <c r="C568" s="125"/>
      <c r="D568" s="62">
        <f>SUM(D569:D571)</f>
        <v>70</v>
      </c>
      <c r="E568" s="62">
        <f t="shared" ref="E568:W568" si="95">SUM(E569:E571)</f>
        <v>5</v>
      </c>
      <c r="F568" s="62"/>
      <c r="G568" s="62">
        <f t="shared" si="95"/>
        <v>1.5</v>
      </c>
      <c r="H568" s="62">
        <f t="shared" si="95"/>
        <v>20</v>
      </c>
      <c r="I568" s="62"/>
      <c r="J568" s="62">
        <f t="shared" si="95"/>
        <v>3.5</v>
      </c>
      <c r="K568" s="62">
        <f t="shared" si="95"/>
        <v>50</v>
      </c>
      <c r="L568" s="62"/>
      <c r="M568" s="62">
        <f t="shared" si="95"/>
        <v>0</v>
      </c>
      <c r="N568" s="62">
        <f t="shared" si="95"/>
        <v>0</v>
      </c>
      <c r="O568" s="62"/>
      <c r="P568" s="62">
        <f t="shared" si="95"/>
        <v>0</v>
      </c>
      <c r="Q568" s="62">
        <f t="shared" si="95"/>
        <v>0</v>
      </c>
      <c r="R568" s="62"/>
      <c r="S568" s="62">
        <f t="shared" si="95"/>
        <v>0</v>
      </c>
      <c r="T568" s="62">
        <f t="shared" si="95"/>
        <v>0</v>
      </c>
      <c r="U568" s="62"/>
      <c r="V568" s="62">
        <f t="shared" si="95"/>
        <v>0</v>
      </c>
      <c r="W568" s="62">
        <f t="shared" si="95"/>
        <v>0</v>
      </c>
    </row>
    <row r="569" spans="1:23" ht="15.75" x14ac:dyDescent="0.2">
      <c r="A569" s="24" t="s">
        <v>391</v>
      </c>
      <c r="B569" s="19" t="s">
        <v>92</v>
      </c>
      <c r="C569" s="88" t="s">
        <v>36</v>
      </c>
      <c r="D569" s="22">
        <f>SUM(H569,K569,N569,Q569,T569,W569)</f>
        <v>26</v>
      </c>
      <c r="E569" s="56">
        <f>SUM(G569,J569,M569,P569,S569,V569)</f>
        <v>2</v>
      </c>
      <c r="F569" s="98" t="s">
        <v>42</v>
      </c>
      <c r="G569" s="56">
        <v>0.5</v>
      </c>
      <c r="H569" s="22">
        <v>6</v>
      </c>
      <c r="I569" s="98">
        <v>300</v>
      </c>
      <c r="J569" s="21">
        <v>1.5</v>
      </c>
      <c r="K569" s="22">
        <v>20</v>
      </c>
      <c r="L569" s="98">
        <v>10</v>
      </c>
      <c r="M569" s="21"/>
      <c r="N569" s="22"/>
      <c r="O569" s="98"/>
      <c r="P569" s="21"/>
      <c r="Q569" s="22"/>
      <c r="R569" s="98"/>
      <c r="S569" s="21"/>
      <c r="T569" s="22"/>
      <c r="U569" s="98"/>
      <c r="V569" s="21"/>
      <c r="W569" s="22"/>
    </row>
    <row r="570" spans="1:23" ht="15.75" x14ac:dyDescent="0.2">
      <c r="A570" s="24" t="s">
        <v>392</v>
      </c>
      <c r="B570" s="19" t="s">
        <v>105</v>
      </c>
      <c r="C570" s="88" t="s">
        <v>36</v>
      </c>
      <c r="D570" s="22">
        <f t="shared" ref="D570:D571" si="96">SUM(H570,K570,N570,Q570,T570,W570)</f>
        <v>28</v>
      </c>
      <c r="E570" s="56">
        <f t="shared" ref="E570:E571" si="97">SUM(G570,J570,M570,P570,S570,V570)</f>
        <v>2</v>
      </c>
      <c r="F570" s="98" t="s">
        <v>42</v>
      </c>
      <c r="G570" s="56">
        <v>0.5</v>
      </c>
      <c r="H570" s="22">
        <v>8</v>
      </c>
      <c r="I570" s="98">
        <v>300</v>
      </c>
      <c r="J570" s="21">
        <v>1.5</v>
      </c>
      <c r="K570" s="22">
        <v>20</v>
      </c>
      <c r="L570" s="98">
        <v>10</v>
      </c>
      <c r="M570" s="21"/>
      <c r="N570" s="22"/>
      <c r="O570" s="98"/>
      <c r="P570" s="21"/>
      <c r="Q570" s="22"/>
      <c r="R570" s="98"/>
      <c r="S570" s="21"/>
      <c r="T570" s="22"/>
      <c r="U570" s="98"/>
      <c r="V570" s="21"/>
      <c r="W570" s="22"/>
    </row>
    <row r="571" spans="1:23" ht="15.75" x14ac:dyDescent="0.2">
      <c r="A571" s="24" t="s">
        <v>393</v>
      </c>
      <c r="B571" s="19" t="s">
        <v>49</v>
      </c>
      <c r="C571" s="88" t="s">
        <v>255</v>
      </c>
      <c r="D571" s="22">
        <f t="shared" si="96"/>
        <v>16</v>
      </c>
      <c r="E571" s="56">
        <f t="shared" si="97"/>
        <v>1</v>
      </c>
      <c r="F571" s="98" t="s">
        <v>42</v>
      </c>
      <c r="G571" s="56">
        <v>0.5</v>
      </c>
      <c r="H571" s="22">
        <v>6</v>
      </c>
      <c r="I571" s="98">
        <v>300</v>
      </c>
      <c r="J571" s="21">
        <v>0.5</v>
      </c>
      <c r="K571" s="22">
        <v>10</v>
      </c>
      <c r="L571" s="98">
        <v>10</v>
      </c>
      <c r="M571" s="21"/>
      <c r="N571" s="22"/>
      <c r="O571" s="98"/>
      <c r="P571" s="21"/>
      <c r="Q571" s="22"/>
      <c r="R571" s="98"/>
      <c r="S571" s="21"/>
      <c r="T571" s="22"/>
      <c r="U571" s="98"/>
      <c r="V571" s="21"/>
      <c r="W571" s="22"/>
    </row>
    <row r="572" spans="1:23" x14ac:dyDescent="0.2">
      <c r="A572" s="120" t="s">
        <v>85</v>
      </c>
      <c r="B572" s="121"/>
      <c r="C572" s="122"/>
      <c r="D572" s="243"/>
      <c r="E572" s="244"/>
      <c r="F572" s="244"/>
      <c r="G572" s="244"/>
      <c r="H572" s="244"/>
      <c r="I572" s="244"/>
      <c r="J572" s="244"/>
      <c r="K572" s="244"/>
      <c r="L572" s="244"/>
      <c r="M572" s="244"/>
      <c r="N572" s="244"/>
      <c r="O572" s="244"/>
      <c r="P572" s="244"/>
      <c r="Q572" s="244"/>
      <c r="R572" s="244"/>
      <c r="S572" s="244"/>
      <c r="T572" s="244"/>
      <c r="U572" s="244"/>
      <c r="V572" s="244"/>
      <c r="W572" s="245"/>
    </row>
    <row r="573" spans="1:23" x14ac:dyDescent="0.2">
      <c r="A573" s="123" t="s">
        <v>70</v>
      </c>
      <c r="B573" s="124"/>
      <c r="C573" s="125"/>
      <c r="D573" s="62">
        <f>SUM(D574:D576)</f>
        <v>70</v>
      </c>
      <c r="E573" s="62">
        <f t="shared" ref="E573:W573" si="98">SUM(E574:E576)</f>
        <v>5</v>
      </c>
      <c r="F573" s="62"/>
      <c r="G573" s="62">
        <f t="shared" si="98"/>
        <v>1.5</v>
      </c>
      <c r="H573" s="62">
        <f t="shared" si="98"/>
        <v>20</v>
      </c>
      <c r="I573" s="62"/>
      <c r="J573" s="62">
        <f t="shared" si="98"/>
        <v>3.5</v>
      </c>
      <c r="K573" s="62">
        <f t="shared" si="98"/>
        <v>50</v>
      </c>
      <c r="L573" s="62"/>
      <c r="M573" s="62">
        <f t="shared" si="98"/>
        <v>0</v>
      </c>
      <c r="N573" s="62">
        <f t="shared" si="98"/>
        <v>0</v>
      </c>
      <c r="O573" s="62"/>
      <c r="P573" s="62">
        <f t="shared" si="98"/>
        <v>0</v>
      </c>
      <c r="Q573" s="62">
        <f t="shared" si="98"/>
        <v>0</v>
      </c>
      <c r="R573" s="62"/>
      <c r="S573" s="62">
        <f t="shared" si="98"/>
        <v>0</v>
      </c>
      <c r="T573" s="62">
        <f t="shared" si="98"/>
        <v>0</v>
      </c>
      <c r="U573" s="62"/>
      <c r="V573" s="62">
        <f t="shared" si="98"/>
        <v>0</v>
      </c>
      <c r="W573" s="62">
        <f t="shared" si="98"/>
        <v>0</v>
      </c>
    </row>
    <row r="574" spans="1:23" ht="31.5" x14ac:dyDescent="0.2">
      <c r="A574" s="24" t="s">
        <v>394</v>
      </c>
      <c r="B574" s="19" t="s">
        <v>190</v>
      </c>
      <c r="C574" s="88" t="s">
        <v>36</v>
      </c>
      <c r="D574" s="22">
        <f>SUM(H574,K574,N574,Q574,T574,W574)</f>
        <v>26</v>
      </c>
      <c r="E574" s="56">
        <f>SUM(G574,J574,M574,P574,S574,V574)</f>
        <v>2</v>
      </c>
      <c r="F574" s="98" t="s">
        <v>42</v>
      </c>
      <c r="G574" s="56">
        <v>0.5</v>
      </c>
      <c r="H574" s="22">
        <v>6</v>
      </c>
      <c r="I574" s="98">
        <v>300</v>
      </c>
      <c r="J574" s="21">
        <v>1.5</v>
      </c>
      <c r="K574" s="22">
        <v>20</v>
      </c>
      <c r="L574" s="98">
        <v>10</v>
      </c>
      <c r="M574" s="21"/>
      <c r="N574" s="22"/>
      <c r="O574" s="98"/>
      <c r="P574" s="21"/>
      <c r="Q574" s="22"/>
      <c r="R574" s="98"/>
      <c r="S574" s="21"/>
      <c r="T574" s="22"/>
      <c r="U574" s="98"/>
      <c r="V574" s="21"/>
      <c r="W574" s="22"/>
    </row>
    <row r="575" spans="1:23" ht="15.75" x14ac:dyDescent="0.2">
      <c r="A575" s="24" t="s">
        <v>395</v>
      </c>
      <c r="B575" s="19" t="s">
        <v>68</v>
      </c>
      <c r="C575" s="88" t="s">
        <v>36</v>
      </c>
      <c r="D575" s="22">
        <f t="shared" ref="D575:D576" si="99">SUM(H575,K575,N575,Q575,T575,W575)</f>
        <v>28</v>
      </c>
      <c r="E575" s="56">
        <f t="shared" ref="E575:E576" si="100">SUM(G575,J575,M575,P575,S575,V575)</f>
        <v>2</v>
      </c>
      <c r="F575" s="98" t="s">
        <v>42</v>
      </c>
      <c r="G575" s="56">
        <v>0.5</v>
      </c>
      <c r="H575" s="22">
        <v>8</v>
      </c>
      <c r="I575" s="98">
        <v>300</v>
      </c>
      <c r="J575" s="21">
        <v>1.5</v>
      </c>
      <c r="K575" s="22">
        <v>20</v>
      </c>
      <c r="L575" s="98">
        <v>10</v>
      </c>
      <c r="M575" s="21"/>
      <c r="N575" s="22"/>
      <c r="O575" s="98"/>
      <c r="P575" s="21"/>
      <c r="Q575" s="22"/>
      <c r="R575" s="98"/>
      <c r="S575" s="21"/>
      <c r="T575" s="22"/>
      <c r="U575" s="98"/>
      <c r="V575" s="21"/>
      <c r="W575" s="22"/>
    </row>
    <row r="576" spans="1:23" ht="15.75" x14ac:dyDescent="0.2">
      <c r="A576" s="24" t="s">
        <v>396</v>
      </c>
      <c r="B576" s="19" t="s">
        <v>90</v>
      </c>
      <c r="C576" s="88" t="s">
        <v>247</v>
      </c>
      <c r="D576" s="22">
        <f t="shared" si="99"/>
        <v>16</v>
      </c>
      <c r="E576" s="56">
        <f t="shared" si="100"/>
        <v>1</v>
      </c>
      <c r="F576" s="98" t="s">
        <v>42</v>
      </c>
      <c r="G576" s="56">
        <v>0.5</v>
      </c>
      <c r="H576" s="22">
        <v>6</v>
      </c>
      <c r="I576" s="98">
        <v>300</v>
      </c>
      <c r="J576" s="21">
        <v>0.5</v>
      </c>
      <c r="K576" s="22">
        <v>10</v>
      </c>
      <c r="L576" s="98">
        <v>10</v>
      </c>
      <c r="M576" s="21"/>
      <c r="N576" s="22"/>
      <c r="O576" s="98"/>
      <c r="P576" s="21"/>
      <c r="Q576" s="22"/>
      <c r="R576" s="98"/>
      <c r="S576" s="21"/>
      <c r="T576" s="22"/>
      <c r="U576" s="98"/>
      <c r="V576" s="21"/>
      <c r="W576" s="22"/>
    </row>
    <row r="577" spans="1:23" x14ac:dyDescent="0.2">
      <c r="A577" s="126" t="s">
        <v>82</v>
      </c>
      <c r="B577" s="127"/>
      <c r="C577" s="128"/>
      <c r="D577" s="143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5"/>
    </row>
    <row r="578" spans="1:23" x14ac:dyDescent="0.2">
      <c r="A578" s="216" t="s">
        <v>80</v>
      </c>
      <c r="B578" s="217"/>
      <c r="C578" s="218"/>
      <c r="D578" s="62">
        <f>SUM(D579:D581)</f>
        <v>76</v>
      </c>
      <c r="E578" s="62">
        <f t="shared" ref="E578:W578" si="101">SUM(E579:E581)</f>
        <v>5</v>
      </c>
      <c r="F578" s="62"/>
      <c r="G578" s="62">
        <f t="shared" si="101"/>
        <v>1.5</v>
      </c>
      <c r="H578" s="62">
        <f t="shared" si="101"/>
        <v>26</v>
      </c>
      <c r="I578" s="62"/>
      <c r="J578" s="62">
        <f t="shared" si="101"/>
        <v>3.5</v>
      </c>
      <c r="K578" s="62">
        <f t="shared" si="101"/>
        <v>50</v>
      </c>
      <c r="L578" s="62"/>
      <c r="M578" s="62">
        <f t="shared" si="101"/>
        <v>0</v>
      </c>
      <c r="N578" s="62">
        <f t="shared" si="101"/>
        <v>0</v>
      </c>
      <c r="O578" s="62"/>
      <c r="P578" s="62">
        <f t="shared" si="101"/>
        <v>0</v>
      </c>
      <c r="Q578" s="62">
        <f t="shared" si="101"/>
        <v>0</v>
      </c>
      <c r="R578" s="62"/>
      <c r="S578" s="62">
        <f t="shared" si="101"/>
        <v>0</v>
      </c>
      <c r="T578" s="62">
        <f t="shared" si="101"/>
        <v>0</v>
      </c>
      <c r="U578" s="62"/>
      <c r="V578" s="62">
        <f t="shared" si="101"/>
        <v>0</v>
      </c>
      <c r="W578" s="62">
        <f t="shared" si="101"/>
        <v>0</v>
      </c>
    </row>
    <row r="579" spans="1:23" ht="15.75" x14ac:dyDescent="0.2">
      <c r="A579" s="24" t="s">
        <v>397</v>
      </c>
      <c r="B579" s="19" t="s">
        <v>292</v>
      </c>
      <c r="C579" s="88" t="s">
        <v>36</v>
      </c>
      <c r="D579" s="22">
        <f>SUM(H579,K579,N579,Q579,T579,W579)</f>
        <v>28</v>
      </c>
      <c r="E579" s="56">
        <f>SUM(G579,J579,M579,P579,S579,V579)</f>
        <v>2</v>
      </c>
      <c r="F579" s="98" t="s">
        <v>42</v>
      </c>
      <c r="G579" s="56">
        <v>0.5</v>
      </c>
      <c r="H579" s="22">
        <v>8</v>
      </c>
      <c r="I579" s="98">
        <v>300</v>
      </c>
      <c r="J579" s="21">
        <v>1.5</v>
      </c>
      <c r="K579" s="22">
        <v>20</v>
      </c>
      <c r="L579" s="98">
        <v>10</v>
      </c>
      <c r="M579" s="21"/>
      <c r="N579" s="22"/>
      <c r="O579" s="98"/>
      <c r="P579" s="21"/>
      <c r="Q579" s="22"/>
      <c r="R579" s="98"/>
      <c r="S579" s="21"/>
      <c r="T579" s="22"/>
      <c r="U579" s="98"/>
      <c r="V579" s="21"/>
      <c r="W579" s="22"/>
    </row>
    <row r="580" spans="1:23" ht="15.75" x14ac:dyDescent="0.2">
      <c r="A580" s="24" t="s">
        <v>398</v>
      </c>
      <c r="B580" s="19" t="s">
        <v>91</v>
      </c>
      <c r="C580" s="88" t="s">
        <v>36</v>
      </c>
      <c r="D580" s="22">
        <f t="shared" ref="D580:D581" si="102">SUM(H580,K580,N580,Q580,T580,W580)</f>
        <v>28</v>
      </c>
      <c r="E580" s="56">
        <f t="shared" ref="E580:E581" si="103">SUM(G580,J580,M580,P580,S580,V580)</f>
        <v>2</v>
      </c>
      <c r="F580" s="98" t="s">
        <v>42</v>
      </c>
      <c r="G580" s="56">
        <v>0.5</v>
      </c>
      <c r="H580" s="22">
        <v>8</v>
      </c>
      <c r="I580" s="98">
        <v>300</v>
      </c>
      <c r="J580" s="21">
        <v>1.5</v>
      </c>
      <c r="K580" s="22">
        <v>20</v>
      </c>
      <c r="L580" s="98">
        <v>10</v>
      </c>
      <c r="M580" s="21"/>
      <c r="N580" s="22"/>
      <c r="O580" s="98"/>
      <c r="P580" s="21"/>
      <c r="Q580" s="22"/>
      <c r="R580" s="98"/>
      <c r="S580" s="21"/>
      <c r="T580" s="22"/>
      <c r="U580" s="98"/>
      <c r="V580" s="21"/>
      <c r="W580" s="22"/>
    </row>
    <row r="581" spans="1:23" ht="15.75" x14ac:dyDescent="0.2">
      <c r="A581" s="24" t="s">
        <v>399</v>
      </c>
      <c r="B581" s="19" t="s">
        <v>264</v>
      </c>
      <c r="C581" s="88" t="s">
        <v>36</v>
      </c>
      <c r="D581" s="22">
        <f t="shared" si="102"/>
        <v>20</v>
      </c>
      <c r="E581" s="56">
        <f t="shared" si="103"/>
        <v>1</v>
      </c>
      <c r="F581" s="98" t="s">
        <v>42</v>
      </c>
      <c r="G581" s="56">
        <v>0.5</v>
      </c>
      <c r="H581" s="22">
        <v>10</v>
      </c>
      <c r="I581" s="98">
        <v>300</v>
      </c>
      <c r="J581" s="21">
        <v>0.5</v>
      </c>
      <c r="K581" s="22">
        <v>10</v>
      </c>
      <c r="L581" s="98">
        <v>10</v>
      </c>
      <c r="M581" s="21"/>
      <c r="N581" s="22"/>
      <c r="O581" s="98"/>
      <c r="P581" s="21"/>
      <c r="Q581" s="22"/>
      <c r="R581" s="98"/>
      <c r="S581" s="21"/>
      <c r="T581" s="22"/>
      <c r="U581" s="98"/>
      <c r="V581" s="21"/>
      <c r="W581" s="22"/>
    </row>
    <row r="582" spans="1:23" x14ac:dyDescent="0.2">
      <c r="A582" s="126" t="s">
        <v>83</v>
      </c>
      <c r="B582" s="127"/>
      <c r="C582" s="128"/>
      <c r="D582" s="143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5"/>
    </row>
    <row r="583" spans="1:23" x14ac:dyDescent="0.2">
      <c r="A583" s="123" t="s">
        <v>81</v>
      </c>
      <c r="B583" s="124"/>
      <c r="C583" s="125"/>
      <c r="D583" s="62">
        <f>SUM(D584:D586)</f>
        <v>76</v>
      </c>
      <c r="E583" s="62">
        <f t="shared" ref="E583:W583" si="104">SUM(E584:E586)</f>
        <v>5</v>
      </c>
      <c r="F583" s="62"/>
      <c r="G583" s="62">
        <f t="shared" si="104"/>
        <v>1.5</v>
      </c>
      <c r="H583" s="62">
        <f t="shared" si="104"/>
        <v>26</v>
      </c>
      <c r="I583" s="62"/>
      <c r="J583" s="62">
        <f t="shared" si="104"/>
        <v>3.5</v>
      </c>
      <c r="K583" s="62">
        <f t="shared" si="104"/>
        <v>50</v>
      </c>
      <c r="L583" s="62"/>
      <c r="M583" s="62">
        <f t="shared" si="104"/>
        <v>0</v>
      </c>
      <c r="N583" s="62">
        <f t="shared" si="104"/>
        <v>0</v>
      </c>
      <c r="O583" s="62"/>
      <c r="P583" s="62">
        <f t="shared" si="104"/>
        <v>0</v>
      </c>
      <c r="Q583" s="62">
        <f t="shared" si="104"/>
        <v>0</v>
      </c>
      <c r="R583" s="62"/>
      <c r="S583" s="62">
        <f t="shared" si="104"/>
        <v>0</v>
      </c>
      <c r="T583" s="62">
        <f t="shared" si="104"/>
        <v>0</v>
      </c>
      <c r="U583" s="62"/>
      <c r="V583" s="62">
        <f t="shared" si="104"/>
        <v>0</v>
      </c>
      <c r="W583" s="62">
        <f t="shared" si="104"/>
        <v>0</v>
      </c>
    </row>
    <row r="584" spans="1:23" ht="15.75" x14ac:dyDescent="0.25">
      <c r="A584" s="24" t="s">
        <v>400</v>
      </c>
      <c r="B584" s="69" t="s">
        <v>250</v>
      </c>
      <c r="C584" s="88" t="s">
        <v>36</v>
      </c>
      <c r="D584" s="22">
        <f>SUM(H584,K584,N584,Q584,T584,W584)</f>
        <v>28</v>
      </c>
      <c r="E584" s="56">
        <f>SUM(G584,J584,M584,P584,S584,V584)</f>
        <v>2</v>
      </c>
      <c r="F584" s="98" t="s">
        <v>42</v>
      </c>
      <c r="G584" s="56">
        <v>0.5</v>
      </c>
      <c r="H584" s="22">
        <v>8</v>
      </c>
      <c r="I584" s="98">
        <v>300</v>
      </c>
      <c r="J584" s="21">
        <v>1.5</v>
      </c>
      <c r="K584" s="22">
        <v>20</v>
      </c>
      <c r="L584" s="98">
        <v>10</v>
      </c>
      <c r="M584" s="21"/>
      <c r="N584" s="22"/>
      <c r="O584" s="98"/>
      <c r="P584" s="21"/>
      <c r="Q584" s="22"/>
      <c r="R584" s="98"/>
      <c r="S584" s="21"/>
      <c r="T584" s="22"/>
      <c r="U584" s="98"/>
      <c r="V584" s="21"/>
      <c r="W584" s="22"/>
    </row>
    <row r="585" spans="1:23" ht="15.75" x14ac:dyDescent="0.2">
      <c r="A585" s="24" t="s">
        <v>401</v>
      </c>
      <c r="B585" s="19" t="s">
        <v>206</v>
      </c>
      <c r="C585" s="88" t="s">
        <v>36</v>
      </c>
      <c r="D585" s="22">
        <f t="shared" ref="D585:D586" si="105">SUM(H585,K585,N585,Q585,T585,W585)</f>
        <v>28</v>
      </c>
      <c r="E585" s="56">
        <f t="shared" ref="E585:E586" si="106">SUM(G585,J585,M585,P585,S585,V585)</f>
        <v>2</v>
      </c>
      <c r="F585" s="98" t="s">
        <v>42</v>
      </c>
      <c r="G585" s="56">
        <v>0.5</v>
      </c>
      <c r="H585" s="22">
        <v>8</v>
      </c>
      <c r="I585" s="98">
        <v>300</v>
      </c>
      <c r="J585" s="21">
        <v>1.5</v>
      </c>
      <c r="K585" s="22">
        <v>20</v>
      </c>
      <c r="L585" s="98">
        <v>10</v>
      </c>
      <c r="M585" s="21"/>
      <c r="N585" s="22"/>
      <c r="O585" s="98"/>
      <c r="P585" s="21"/>
      <c r="Q585" s="22"/>
      <c r="R585" s="98"/>
      <c r="S585" s="21"/>
      <c r="T585" s="22"/>
      <c r="U585" s="98"/>
      <c r="V585" s="21"/>
      <c r="W585" s="22"/>
    </row>
    <row r="586" spans="1:23" ht="15.75" x14ac:dyDescent="0.2">
      <c r="A586" s="24" t="s">
        <v>402</v>
      </c>
      <c r="B586" s="19" t="s">
        <v>251</v>
      </c>
      <c r="C586" s="88" t="s">
        <v>36</v>
      </c>
      <c r="D586" s="22">
        <f t="shared" si="105"/>
        <v>20</v>
      </c>
      <c r="E586" s="56">
        <f t="shared" si="106"/>
        <v>1</v>
      </c>
      <c r="F586" s="98" t="s">
        <v>42</v>
      </c>
      <c r="G586" s="56">
        <v>0.5</v>
      </c>
      <c r="H586" s="22">
        <v>10</v>
      </c>
      <c r="I586" s="98">
        <v>300</v>
      </c>
      <c r="J586" s="21">
        <v>0.5</v>
      </c>
      <c r="K586" s="22">
        <v>10</v>
      </c>
      <c r="L586" s="98">
        <v>10</v>
      </c>
      <c r="M586" s="21"/>
      <c r="N586" s="22"/>
      <c r="O586" s="98"/>
      <c r="P586" s="21"/>
      <c r="Q586" s="22"/>
      <c r="R586" s="98"/>
      <c r="S586" s="21"/>
      <c r="T586" s="22"/>
      <c r="U586" s="98"/>
      <c r="V586" s="21"/>
      <c r="W586" s="22"/>
    </row>
    <row r="587" spans="1:23" x14ac:dyDescent="0.2">
      <c r="A587" s="129" t="s">
        <v>86</v>
      </c>
      <c r="B587" s="130"/>
      <c r="C587" s="131"/>
      <c r="D587" s="143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5"/>
    </row>
    <row r="588" spans="1:23" x14ac:dyDescent="0.2">
      <c r="A588" s="123" t="s">
        <v>88</v>
      </c>
      <c r="B588" s="124"/>
      <c r="C588" s="125"/>
      <c r="D588" s="62">
        <f>SUM(D589:D591)</f>
        <v>69</v>
      </c>
      <c r="E588" s="62">
        <f t="shared" ref="E588:W588" si="107">SUM(E589:E591)</f>
        <v>5</v>
      </c>
      <c r="F588" s="62"/>
      <c r="G588" s="62">
        <f t="shared" si="107"/>
        <v>1.5</v>
      </c>
      <c r="H588" s="62">
        <f t="shared" si="107"/>
        <v>19</v>
      </c>
      <c r="I588" s="62"/>
      <c r="J588" s="62">
        <f t="shared" si="107"/>
        <v>3.5</v>
      </c>
      <c r="K588" s="62">
        <f t="shared" si="107"/>
        <v>50</v>
      </c>
      <c r="L588" s="62"/>
      <c r="M588" s="62">
        <f t="shared" si="107"/>
        <v>0</v>
      </c>
      <c r="N588" s="62">
        <f t="shared" si="107"/>
        <v>0</v>
      </c>
      <c r="O588" s="62"/>
      <c r="P588" s="62">
        <f t="shared" si="107"/>
        <v>0</v>
      </c>
      <c r="Q588" s="62">
        <f t="shared" si="107"/>
        <v>0</v>
      </c>
      <c r="R588" s="62"/>
      <c r="S588" s="62">
        <f t="shared" si="107"/>
        <v>0</v>
      </c>
      <c r="T588" s="62">
        <f t="shared" si="107"/>
        <v>0</v>
      </c>
      <c r="U588" s="62"/>
      <c r="V588" s="62">
        <f t="shared" si="107"/>
        <v>0</v>
      </c>
      <c r="W588" s="62">
        <f t="shared" si="107"/>
        <v>0</v>
      </c>
    </row>
    <row r="589" spans="1:23" ht="31.5" x14ac:dyDescent="0.2">
      <c r="A589" s="24" t="s">
        <v>403</v>
      </c>
      <c r="B589" s="19" t="s">
        <v>199</v>
      </c>
      <c r="C589" s="88" t="s">
        <v>36</v>
      </c>
      <c r="D589" s="22">
        <f>SUM(H589,K589,N589,Q589,T589,W589)</f>
        <v>28</v>
      </c>
      <c r="E589" s="56">
        <f>SUM(G589,J589,M589,P589,S589,V589)</f>
        <v>2</v>
      </c>
      <c r="F589" s="98" t="s">
        <v>42</v>
      </c>
      <c r="G589" s="56">
        <v>0.5</v>
      </c>
      <c r="H589" s="22">
        <v>8</v>
      </c>
      <c r="I589" s="98">
        <v>300</v>
      </c>
      <c r="J589" s="21">
        <v>1.5</v>
      </c>
      <c r="K589" s="22">
        <v>20</v>
      </c>
      <c r="L589" s="98">
        <v>10</v>
      </c>
      <c r="M589" s="21"/>
      <c r="N589" s="22"/>
      <c r="O589" s="98"/>
      <c r="P589" s="21"/>
      <c r="Q589" s="22"/>
      <c r="R589" s="98"/>
      <c r="S589" s="21"/>
      <c r="T589" s="22"/>
      <c r="U589" s="98"/>
      <c r="V589" s="21"/>
      <c r="W589" s="22"/>
    </row>
    <row r="590" spans="1:23" ht="15.75" x14ac:dyDescent="0.2">
      <c r="A590" s="24" t="s">
        <v>404</v>
      </c>
      <c r="B590" s="19" t="s">
        <v>95</v>
      </c>
      <c r="C590" s="88" t="s">
        <v>158</v>
      </c>
      <c r="D590" s="22">
        <f t="shared" ref="D590:D591" si="108">SUM(H590,K590,N590,Q590,T590,W590)</f>
        <v>26</v>
      </c>
      <c r="E590" s="56">
        <f t="shared" ref="E590:E591" si="109">SUM(G590,J590,M590,P590,S590,V590)</f>
        <v>2</v>
      </c>
      <c r="F590" s="98" t="s">
        <v>42</v>
      </c>
      <c r="G590" s="56">
        <v>0.5</v>
      </c>
      <c r="H590" s="22">
        <v>6</v>
      </c>
      <c r="I590" s="98">
        <v>300</v>
      </c>
      <c r="J590" s="21">
        <v>1.5</v>
      </c>
      <c r="K590" s="22">
        <v>20</v>
      </c>
      <c r="L590" s="98">
        <v>10</v>
      </c>
      <c r="M590" s="21"/>
      <c r="N590" s="22"/>
      <c r="O590" s="98"/>
      <c r="P590" s="21"/>
      <c r="Q590" s="22"/>
      <c r="R590" s="98"/>
      <c r="S590" s="21"/>
      <c r="T590" s="22"/>
      <c r="U590" s="98"/>
      <c r="V590" s="21"/>
      <c r="W590" s="22"/>
    </row>
    <row r="591" spans="1:23" ht="31.5" x14ac:dyDescent="0.2">
      <c r="A591" s="24" t="s">
        <v>405</v>
      </c>
      <c r="B591" s="19" t="s">
        <v>198</v>
      </c>
      <c r="C591" s="88" t="s">
        <v>252</v>
      </c>
      <c r="D591" s="22">
        <f t="shared" si="108"/>
        <v>15</v>
      </c>
      <c r="E591" s="56">
        <f t="shared" si="109"/>
        <v>1</v>
      </c>
      <c r="F591" s="98" t="s">
        <v>42</v>
      </c>
      <c r="G591" s="56">
        <v>0.5</v>
      </c>
      <c r="H591" s="22">
        <v>5</v>
      </c>
      <c r="I591" s="98">
        <v>300</v>
      </c>
      <c r="J591" s="21">
        <v>0.5</v>
      </c>
      <c r="K591" s="22">
        <v>10</v>
      </c>
      <c r="L591" s="98">
        <v>10</v>
      </c>
      <c r="M591" s="21"/>
      <c r="N591" s="22"/>
      <c r="O591" s="98"/>
      <c r="P591" s="21"/>
      <c r="Q591" s="22"/>
      <c r="R591" s="98"/>
      <c r="S591" s="21"/>
      <c r="T591" s="22"/>
      <c r="U591" s="98"/>
      <c r="V591" s="21"/>
      <c r="W591" s="22"/>
    </row>
    <row r="592" spans="1:23" x14ac:dyDescent="0.2">
      <c r="A592" s="129" t="s">
        <v>87</v>
      </c>
      <c r="B592" s="130"/>
      <c r="C592" s="131"/>
      <c r="D592" s="143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5"/>
    </row>
    <row r="593" spans="1:23" x14ac:dyDescent="0.2">
      <c r="A593" s="123" t="s">
        <v>89</v>
      </c>
      <c r="B593" s="124"/>
      <c r="C593" s="125"/>
      <c r="D593" s="62">
        <f>SUM(D594:D596)</f>
        <v>69</v>
      </c>
      <c r="E593" s="62">
        <f t="shared" ref="E593:W593" si="110">SUM(E594:E596)</f>
        <v>5</v>
      </c>
      <c r="F593" s="62"/>
      <c r="G593" s="62">
        <f t="shared" si="110"/>
        <v>1.5</v>
      </c>
      <c r="H593" s="62">
        <f t="shared" si="110"/>
        <v>19</v>
      </c>
      <c r="I593" s="62"/>
      <c r="J593" s="62">
        <f t="shared" si="110"/>
        <v>3.5</v>
      </c>
      <c r="K593" s="62">
        <f t="shared" si="110"/>
        <v>50</v>
      </c>
      <c r="L593" s="62"/>
      <c r="M593" s="62">
        <f t="shared" si="110"/>
        <v>0</v>
      </c>
      <c r="N593" s="62">
        <f t="shared" si="110"/>
        <v>0</v>
      </c>
      <c r="O593" s="62"/>
      <c r="P593" s="62">
        <f t="shared" si="110"/>
        <v>0</v>
      </c>
      <c r="Q593" s="62">
        <f t="shared" si="110"/>
        <v>0</v>
      </c>
      <c r="R593" s="62"/>
      <c r="S593" s="62">
        <f t="shared" si="110"/>
        <v>0</v>
      </c>
      <c r="T593" s="62">
        <f t="shared" si="110"/>
        <v>0</v>
      </c>
      <c r="U593" s="62"/>
      <c r="V593" s="62">
        <f t="shared" si="110"/>
        <v>0</v>
      </c>
      <c r="W593" s="62">
        <f t="shared" si="110"/>
        <v>0</v>
      </c>
    </row>
    <row r="594" spans="1:23" ht="15.75" x14ac:dyDescent="0.2">
      <c r="A594" s="24" t="s">
        <v>406</v>
      </c>
      <c r="B594" s="19" t="s">
        <v>101</v>
      </c>
      <c r="C594" s="88" t="s">
        <v>36</v>
      </c>
      <c r="D594" s="22">
        <f>SUM(H594,K594,N594,Q594,T594,W594)</f>
        <v>28</v>
      </c>
      <c r="E594" s="56">
        <f>SUM(G594,J594,M594,P594,S594,V594)</f>
        <v>2</v>
      </c>
      <c r="F594" s="98" t="s">
        <v>42</v>
      </c>
      <c r="G594" s="56">
        <v>0.5</v>
      </c>
      <c r="H594" s="22">
        <v>8</v>
      </c>
      <c r="I594" s="98">
        <v>300</v>
      </c>
      <c r="J594" s="21">
        <v>1.5</v>
      </c>
      <c r="K594" s="22">
        <v>20</v>
      </c>
      <c r="L594" s="98">
        <v>10</v>
      </c>
      <c r="M594" s="21"/>
      <c r="N594" s="22"/>
      <c r="O594" s="98"/>
      <c r="P594" s="21"/>
      <c r="Q594" s="22"/>
      <c r="R594" s="98"/>
      <c r="S594" s="21"/>
      <c r="T594" s="22"/>
      <c r="U594" s="98"/>
      <c r="V594" s="21"/>
      <c r="W594" s="22"/>
    </row>
    <row r="595" spans="1:23" ht="15.75" x14ac:dyDescent="0.2">
      <c r="A595" s="24" t="s">
        <v>407</v>
      </c>
      <c r="B595" s="19" t="s">
        <v>102</v>
      </c>
      <c r="C595" s="88" t="s">
        <v>39</v>
      </c>
      <c r="D595" s="22">
        <f t="shared" ref="D595:D596" si="111">SUM(H595,K595,N595,Q595,T595,W595)</f>
        <v>26</v>
      </c>
      <c r="E595" s="56">
        <f t="shared" ref="E595:E596" si="112">SUM(G595,J595,M595,P595,S595,V595)</f>
        <v>2</v>
      </c>
      <c r="F595" s="98" t="s">
        <v>42</v>
      </c>
      <c r="G595" s="56">
        <v>0.5</v>
      </c>
      <c r="H595" s="22">
        <v>6</v>
      </c>
      <c r="I595" s="98">
        <v>300</v>
      </c>
      <c r="J595" s="21">
        <v>1.5</v>
      </c>
      <c r="K595" s="22">
        <v>20</v>
      </c>
      <c r="L595" s="98">
        <v>10</v>
      </c>
      <c r="M595" s="21"/>
      <c r="N595" s="22"/>
      <c r="O595" s="98"/>
      <c r="P595" s="21"/>
      <c r="Q595" s="22"/>
      <c r="R595" s="98"/>
      <c r="S595" s="21"/>
      <c r="T595" s="22"/>
      <c r="U595" s="98"/>
      <c r="V595" s="21"/>
      <c r="W595" s="22"/>
    </row>
    <row r="596" spans="1:23" ht="25.5" x14ac:dyDescent="0.2">
      <c r="A596" s="24" t="s">
        <v>408</v>
      </c>
      <c r="B596" s="19" t="s">
        <v>200</v>
      </c>
      <c r="C596" s="88" t="s">
        <v>246</v>
      </c>
      <c r="D596" s="22">
        <f t="shared" si="111"/>
        <v>15</v>
      </c>
      <c r="E596" s="56">
        <f t="shared" si="112"/>
        <v>1</v>
      </c>
      <c r="F596" s="98" t="s">
        <v>42</v>
      </c>
      <c r="G596" s="56">
        <v>0.5</v>
      </c>
      <c r="H596" s="22">
        <v>5</v>
      </c>
      <c r="I596" s="98">
        <v>300</v>
      </c>
      <c r="J596" s="21">
        <v>0.5</v>
      </c>
      <c r="K596" s="22">
        <v>10</v>
      </c>
      <c r="L596" s="98">
        <v>10</v>
      </c>
      <c r="M596" s="21"/>
      <c r="N596" s="22"/>
      <c r="O596" s="98"/>
      <c r="P596" s="21"/>
      <c r="Q596" s="22"/>
      <c r="R596" s="98"/>
      <c r="S596" s="21"/>
      <c r="T596" s="22"/>
      <c r="U596" s="98"/>
      <c r="V596" s="21"/>
      <c r="W596" s="22"/>
    </row>
    <row r="597" spans="1:23" x14ac:dyDescent="0.2">
      <c r="A597" s="132" t="s">
        <v>142</v>
      </c>
      <c r="B597" s="133"/>
      <c r="C597" s="134"/>
      <c r="D597" s="49">
        <f>SUM(D568,D578,D588)</f>
        <v>215</v>
      </c>
      <c r="E597" s="49">
        <f t="shared" ref="E597:W597" si="113">SUM(E568,E578,E588)</f>
        <v>15</v>
      </c>
      <c r="F597" s="49"/>
      <c r="G597" s="49">
        <f t="shared" si="113"/>
        <v>4.5</v>
      </c>
      <c r="H597" s="49">
        <f t="shared" si="113"/>
        <v>65</v>
      </c>
      <c r="I597" s="49"/>
      <c r="J597" s="49">
        <f t="shared" si="113"/>
        <v>10.5</v>
      </c>
      <c r="K597" s="49">
        <f t="shared" si="113"/>
        <v>150</v>
      </c>
      <c r="L597" s="49"/>
      <c r="M597" s="49">
        <f t="shared" si="113"/>
        <v>0</v>
      </c>
      <c r="N597" s="49">
        <f t="shared" si="113"/>
        <v>0</v>
      </c>
      <c r="O597" s="49"/>
      <c r="P597" s="49">
        <f t="shared" si="113"/>
        <v>0</v>
      </c>
      <c r="Q597" s="49">
        <f t="shared" si="113"/>
        <v>0</v>
      </c>
      <c r="R597" s="49"/>
      <c r="S597" s="49">
        <f t="shared" si="113"/>
        <v>0</v>
      </c>
      <c r="T597" s="49">
        <f t="shared" si="113"/>
        <v>0</v>
      </c>
      <c r="U597" s="49"/>
      <c r="V597" s="49">
        <f t="shared" si="113"/>
        <v>0</v>
      </c>
      <c r="W597" s="49">
        <f t="shared" si="113"/>
        <v>0</v>
      </c>
    </row>
    <row r="598" spans="1:23" x14ac:dyDescent="0.2">
      <c r="A598" s="184" t="s">
        <v>108</v>
      </c>
      <c r="B598" s="185"/>
      <c r="C598" s="186"/>
      <c r="D598" s="50">
        <f>SUM(D546,D549,D552,D555,D558,D561,D565,D597)</f>
        <v>249</v>
      </c>
      <c r="E598" s="50">
        <f t="shared" ref="E598:W598" si="114">SUM(E546,E549,E552,E555,E558,E561,E565,E597)</f>
        <v>30</v>
      </c>
      <c r="F598" s="50"/>
      <c r="G598" s="50">
        <f t="shared" si="114"/>
        <v>5</v>
      </c>
      <c r="H598" s="50">
        <f t="shared" si="114"/>
        <v>69</v>
      </c>
      <c r="I598" s="50"/>
      <c r="J598" s="50">
        <f t="shared" si="114"/>
        <v>11.5</v>
      </c>
      <c r="K598" s="50">
        <f t="shared" si="114"/>
        <v>160</v>
      </c>
      <c r="L598" s="50"/>
      <c r="M598" s="50">
        <f t="shared" si="114"/>
        <v>12</v>
      </c>
      <c r="N598" s="50">
        <f t="shared" si="114"/>
        <v>0</v>
      </c>
      <c r="O598" s="50"/>
      <c r="P598" s="50">
        <f t="shared" si="114"/>
        <v>1.5</v>
      </c>
      <c r="Q598" s="50">
        <f t="shared" si="114"/>
        <v>20</v>
      </c>
      <c r="R598" s="50"/>
      <c r="S598" s="50">
        <f t="shared" si="114"/>
        <v>0</v>
      </c>
      <c r="T598" s="50">
        <f t="shared" si="114"/>
        <v>0</v>
      </c>
      <c r="U598" s="50"/>
      <c r="V598" s="50">
        <f t="shared" si="114"/>
        <v>0</v>
      </c>
      <c r="W598" s="50">
        <f t="shared" si="114"/>
        <v>0</v>
      </c>
    </row>
    <row r="599" spans="1:23" x14ac:dyDescent="0.2">
      <c r="A599" s="51"/>
      <c r="B599" s="51"/>
      <c r="C599" s="51"/>
      <c r="D599" s="80"/>
      <c r="E599" s="80"/>
      <c r="F599" s="80"/>
      <c r="G599" s="80"/>
      <c r="H599" s="80"/>
      <c r="I599" s="80"/>
      <c r="J599" s="80"/>
    </row>
    <row r="600" spans="1:23" x14ac:dyDescent="0.2">
      <c r="A600" s="33"/>
      <c r="B600" s="33"/>
      <c r="C600" s="33"/>
      <c r="D600" s="80"/>
      <c r="E600" s="80"/>
      <c r="F600" s="80"/>
      <c r="G600" s="80"/>
      <c r="H600" s="80"/>
      <c r="I600" s="80"/>
      <c r="J600" s="80"/>
    </row>
    <row r="601" spans="1:23" x14ac:dyDescent="0.2">
      <c r="A601" s="33"/>
      <c r="B601" s="33"/>
      <c r="C601" s="52" t="s">
        <v>16</v>
      </c>
      <c r="F601" s="80"/>
      <c r="G601" s="80"/>
      <c r="H601" s="33"/>
      <c r="I601" s="33"/>
      <c r="J601" s="33"/>
      <c r="K601" s="33"/>
      <c r="L601" s="33"/>
      <c r="M601" s="33"/>
      <c r="N601" s="33"/>
      <c r="O601" s="80"/>
      <c r="P601" s="80"/>
      <c r="Q601" s="80"/>
      <c r="R601" s="80"/>
      <c r="S601" s="80"/>
      <c r="T601" s="80"/>
      <c r="U601" s="80"/>
      <c r="V601" s="80"/>
      <c r="W601" s="80"/>
    </row>
    <row r="602" spans="1:23" x14ac:dyDescent="0.2">
      <c r="A602" s="33"/>
      <c r="B602" s="33"/>
      <c r="C602" s="4" t="s">
        <v>27</v>
      </c>
      <c r="D602" s="97">
        <v>0</v>
      </c>
      <c r="F602" s="80"/>
      <c r="G602" s="80"/>
      <c r="H602" s="77"/>
      <c r="I602" s="77"/>
      <c r="J602" s="77"/>
      <c r="K602" s="77"/>
      <c r="L602" s="77"/>
      <c r="M602" s="77"/>
      <c r="N602" s="77"/>
      <c r="O602" s="80"/>
      <c r="P602" s="80"/>
      <c r="Q602" s="80"/>
      <c r="R602" s="80"/>
      <c r="S602" s="80"/>
      <c r="T602" s="80"/>
      <c r="U602" s="80"/>
      <c r="V602" s="80"/>
      <c r="W602" s="80"/>
    </row>
    <row r="603" spans="1:23" x14ac:dyDescent="0.2">
      <c r="A603" s="33"/>
      <c r="B603" s="33"/>
      <c r="C603" s="53" t="s">
        <v>28</v>
      </c>
      <c r="D603" s="97">
        <f>SUM(H598,K598,N598)</f>
        <v>229</v>
      </c>
      <c r="F603" s="80"/>
      <c r="G603" s="80"/>
      <c r="H603" s="77"/>
      <c r="I603" s="77"/>
      <c r="J603" s="77"/>
      <c r="K603" s="77"/>
      <c r="L603" s="77"/>
      <c r="M603" s="77"/>
      <c r="N603" s="77"/>
      <c r="O603" s="80"/>
      <c r="P603" s="80"/>
      <c r="Q603" s="80"/>
      <c r="R603" s="80"/>
      <c r="S603" s="80"/>
      <c r="T603" s="80"/>
      <c r="U603" s="80"/>
      <c r="V603" s="80"/>
      <c r="W603" s="80"/>
    </row>
    <row r="604" spans="1:23" x14ac:dyDescent="0.2">
      <c r="A604" s="33"/>
      <c r="B604" s="33"/>
      <c r="C604" s="53" t="s">
        <v>4</v>
      </c>
      <c r="D604" s="97">
        <f>SUM(G598,J598,M598)</f>
        <v>28.5</v>
      </c>
      <c r="F604" s="80"/>
      <c r="G604" s="80"/>
      <c r="H604" s="77"/>
      <c r="I604" s="77"/>
      <c r="J604" s="77"/>
      <c r="K604" s="77"/>
      <c r="L604" s="77"/>
      <c r="M604" s="77"/>
      <c r="N604" s="77"/>
      <c r="O604" s="80"/>
      <c r="P604" s="80"/>
      <c r="Q604" s="80"/>
      <c r="R604" s="80"/>
      <c r="S604" s="80"/>
      <c r="T604" s="80"/>
      <c r="U604" s="80"/>
      <c r="V604" s="80"/>
      <c r="W604" s="80"/>
    </row>
    <row r="605" spans="1:23" x14ac:dyDescent="0.2">
      <c r="A605" s="33"/>
      <c r="B605" s="33"/>
      <c r="C605" s="54"/>
      <c r="D605" s="77"/>
      <c r="F605" s="80"/>
      <c r="G605" s="80"/>
      <c r="H605" s="77"/>
      <c r="I605" s="77"/>
      <c r="J605" s="77"/>
      <c r="K605" s="77"/>
      <c r="L605" s="77"/>
      <c r="M605" s="77"/>
      <c r="N605" s="77"/>
      <c r="O605" s="80"/>
      <c r="P605" s="80"/>
      <c r="Q605" s="80"/>
      <c r="R605" s="80"/>
      <c r="S605" s="80"/>
      <c r="T605" s="80"/>
      <c r="U605" s="80"/>
      <c r="V605" s="80"/>
      <c r="W605" s="80"/>
    </row>
    <row r="606" spans="1:23" x14ac:dyDescent="0.2">
      <c r="A606" s="33"/>
      <c r="B606" s="33"/>
      <c r="C606" s="52" t="s">
        <v>17</v>
      </c>
      <c r="D606" s="77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</row>
    <row r="607" spans="1:23" x14ac:dyDescent="0.2">
      <c r="A607" s="33"/>
      <c r="B607" s="33"/>
      <c r="C607" s="4" t="s">
        <v>27</v>
      </c>
      <c r="D607" s="97">
        <v>0</v>
      </c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</row>
    <row r="608" spans="1:23" x14ac:dyDescent="0.2">
      <c r="C608" s="4" t="s">
        <v>28</v>
      </c>
      <c r="D608" s="97">
        <f>SUM(Q598,T598,W598)</f>
        <v>20</v>
      </c>
      <c r="E608" s="80"/>
      <c r="F608" s="80"/>
      <c r="G608" s="80"/>
      <c r="H608" s="80"/>
      <c r="I608" s="80"/>
      <c r="J608" s="80"/>
      <c r="K608" s="80"/>
    </row>
    <row r="609" spans="1:23" x14ac:dyDescent="0.2">
      <c r="A609" s="33"/>
      <c r="B609" s="33"/>
      <c r="C609" s="53" t="s">
        <v>4</v>
      </c>
      <c r="D609" s="97">
        <f>SUM(P598,S598,V598)</f>
        <v>1.5</v>
      </c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</row>
    <row r="610" spans="1:23" x14ac:dyDescent="0.2">
      <c r="C610" s="34"/>
    </row>
    <row r="611" spans="1:23" x14ac:dyDescent="0.2">
      <c r="C611" s="34"/>
    </row>
    <row r="612" spans="1:23" x14ac:dyDescent="0.2">
      <c r="C612" s="34"/>
    </row>
    <row r="613" spans="1:23" ht="6" customHeight="1" x14ac:dyDescent="0.2">
      <c r="C613" s="34"/>
    </row>
    <row r="614" spans="1:23" x14ac:dyDescent="0.2">
      <c r="A614" s="116" t="s">
        <v>13</v>
      </c>
      <c r="B614" s="116"/>
      <c r="C614" s="190" t="s">
        <v>281</v>
      </c>
      <c r="D614" s="190"/>
      <c r="E614" s="190"/>
      <c r="F614" s="190"/>
      <c r="G614" s="190"/>
      <c r="H614" s="190"/>
      <c r="I614" s="190"/>
      <c r="J614" s="190"/>
      <c r="K614" s="190"/>
      <c r="L614" s="190"/>
      <c r="M614" s="190"/>
      <c r="N614" s="190"/>
      <c r="O614" s="203" t="s">
        <v>214</v>
      </c>
      <c r="P614" s="203"/>
      <c r="Q614" s="203"/>
      <c r="R614" s="203"/>
      <c r="S614" s="203"/>
      <c r="T614" s="203"/>
      <c r="U614" s="203"/>
      <c r="V614" s="203"/>
      <c r="W614" s="203"/>
    </row>
    <row r="615" spans="1:23" x14ac:dyDescent="0.2">
      <c r="A615" s="116" t="s">
        <v>12</v>
      </c>
      <c r="B615" s="11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167" t="s">
        <v>215</v>
      </c>
      <c r="P615" s="167"/>
      <c r="Q615" s="167"/>
      <c r="R615" s="167"/>
      <c r="S615" s="167"/>
      <c r="T615" s="167"/>
      <c r="U615" s="167"/>
      <c r="V615" s="167"/>
      <c r="W615" s="167"/>
    </row>
    <row r="616" spans="1:23" x14ac:dyDescent="0.2">
      <c r="A616" s="116" t="s">
        <v>0</v>
      </c>
      <c r="B616" s="116"/>
      <c r="C616" s="190" t="s">
        <v>107</v>
      </c>
      <c r="D616" s="190"/>
      <c r="E616" s="190"/>
      <c r="F616" s="190"/>
      <c r="G616" s="190"/>
      <c r="H616" s="190"/>
      <c r="I616" s="190"/>
      <c r="J616" s="190"/>
      <c r="K616" s="190"/>
      <c r="L616" s="190"/>
      <c r="M616" s="190"/>
      <c r="N616" s="190"/>
      <c r="O616" s="72"/>
      <c r="P616" s="72"/>
      <c r="Q616" s="72"/>
      <c r="R616" s="72"/>
      <c r="S616" s="72"/>
      <c r="T616" s="72"/>
      <c r="U616" s="72"/>
      <c r="V616" s="72"/>
      <c r="W616" s="72"/>
    </row>
    <row r="617" spans="1:23" x14ac:dyDescent="0.2">
      <c r="A617" s="80"/>
      <c r="B617" s="80"/>
      <c r="C617" s="190" t="s">
        <v>282</v>
      </c>
      <c r="D617" s="190"/>
      <c r="E617" s="190"/>
      <c r="F617" s="190"/>
      <c r="G617" s="190"/>
      <c r="H617" s="190"/>
      <c r="I617" s="190"/>
      <c r="J617" s="190"/>
      <c r="K617" s="190"/>
      <c r="L617" s="190"/>
      <c r="M617" s="190"/>
      <c r="N617" s="190"/>
      <c r="O617" s="72"/>
      <c r="P617" s="72"/>
      <c r="Q617" s="72"/>
      <c r="R617" s="72"/>
      <c r="S617" s="72"/>
      <c r="T617" s="72"/>
      <c r="U617" s="72"/>
      <c r="V617" s="72"/>
      <c r="W617" s="72"/>
    </row>
    <row r="618" spans="1:23" x14ac:dyDescent="0.2">
      <c r="A618" s="80"/>
      <c r="B618" s="80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2"/>
      <c r="P618" s="72"/>
      <c r="Q618" s="72"/>
      <c r="R618" s="72"/>
      <c r="S618" s="72"/>
      <c r="T618" s="72"/>
      <c r="U618" s="72"/>
      <c r="V618" s="72"/>
      <c r="W618" s="72"/>
    </row>
    <row r="619" spans="1:23" ht="19.350000000000001" customHeight="1" x14ac:dyDescent="0.2">
      <c r="A619" s="199" t="s">
        <v>14</v>
      </c>
      <c r="B619" s="196" t="s">
        <v>2</v>
      </c>
      <c r="C619" s="196" t="s">
        <v>3</v>
      </c>
      <c r="D619" s="191" t="s">
        <v>21</v>
      </c>
      <c r="E619" s="192"/>
      <c r="F619" s="192"/>
      <c r="G619" s="193" t="s">
        <v>109</v>
      </c>
      <c r="H619" s="193"/>
      <c r="I619" s="193"/>
      <c r="J619" s="193"/>
      <c r="K619" s="193"/>
      <c r="L619" s="193"/>
      <c r="M619" s="193"/>
      <c r="N619" s="193"/>
      <c r="O619" s="193"/>
      <c r="P619" s="193"/>
      <c r="Q619" s="193"/>
      <c r="R619" s="193"/>
      <c r="S619" s="193"/>
      <c r="T619" s="193"/>
      <c r="U619" s="193"/>
      <c r="V619" s="193"/>
      <c r="W619" s="193"/>
    </row>
    <row r="620" spans="1:23" ht="20.100000000000001" customHeight="1" x14ac:dyDescent="0.2">
      <c r="A620" s="200"/>
      <c r="B620" s="197"/>
      <c r="C620" s="197"/>
      <c r="D620" s="207" t="s">
        <v>18</v>
      </c>
      <c r="E620" s="223" t="s">
        <v>4</v>
      </c>
      <c r="F620" s="209" t="s">
        <v>5</v>
      </c>
      <c r="G620" s="162" t="s">
        <v>16</v>
      </c>
      <c r="H620" s="162"/>
      <c r="I620" s="162"/>
      <c r="J620" s="162"/>
      <c r="K620" s="162"/>
      <c r="L620" s="162"/>
      <c r="M620" s="162"/>
      <c r="N620" s="162"/>
      <c r="O620" s="162"/>
      <c r="P620" s="166" t="s">
        <v>17</v>
      </c>
      <c r="Q620" s="157"/>
      <c r="R620" s="157"/>
      <c r="S620" s="157"/>
      <c r="T620" s="157"/>
      <c r="U620" s="157"/>
      <c r="V620" s="157"/>
      <c r="W620" s="158"/>
    </row>
    <row r="621" spans="1:23" ht="13.35" customHeight="1" x14ac:dyDescent="0.2">
      <c r="A621" s="200"/>
      <c r="B621" s="197"/>
      <c r="C621" s="197"/>
      <c r="D621" s="207"/>
      <c r="E621" s="223"/>
      <c r="F621" s="209"/>
      <c r="G621" s="183" t="s">
        <v>114</v>
      </c>
      <c r="H621" s="183"/>
      <c r="I621" s="183"/>
      <c r="J621" s="163" t="s">
        <v>7</v>
      </c>
      <c r="K621" s="164"/>
      <c r="L621" s="164"/>
      <c r="M621" s="183" t="s">
        <v>8</v>
      </c>
      <c r="N621" s="183"/>
      <c r="O621" s="183"/>
      <c r="P621" s="163" t="s">
        <v>7</v>
      </c>
      <c r="Q621" s="164"/>
      <c r="R621" s="165"/>
      <c r="S621" s="163" t="s">
        <v>19</v>
      </c>
      <c r="T621" s="164"/>
      <c r="U621" s="165"/>
      <c r="V621" s="163" t="s">
        <v>11</v>
      </c>
      <c r="W621" s="165"/>
    </row>
    <row r="622" spans="1:23" ht="84" customHeight="1" x14ac:dyDescent="0.2">
      <c r="A622" s="201"/>
      <c r="B622" s="198"/>
      <c r="C622" s="198"/>
      <c r="D622" s="207"/>
      <c r="E622" s="223"/>
      <c r="F622" s="209"/>
      <c r="G622" s="55" t="s">
        <v>4</v>
      </c>
      <c r="H622" s="42" t="s">
        <v>9</v>
      </c>
      <c r="I622" s="81" t="s">
        <v>20</v>
      </c>
      <c r="J622" s="79" t="s">
        <v>4</v>
      </c>
      <c r="K622" s="78" t="s">
        <v>9</v>
      </c>
      <c r="L622" s="71" t="s">
        <v>20</v>
      </c>
      <c r="M622" s="55" t="s">
        <v>4</v>
      </c>
      <c r="N622" s="78" t="s">
        <v>9</v>
      </c>
      <c r="O622" s="71" t="s">
        <v>20</v>
      </c>
      <c r="P622" s="55" t="s">
        <v>4</v>
      </c>
      <c r="Q622" s="78" t="s">
        <v>9</v>
      </c>
      <c r="R622" s="71" t="s">
        <v>20</v>
      </c>
      <c r="S622" s="55" t="s">
        <v>4</v>
      </c>
      <c r="T622" s="42" t="s">
        <v>9</v>
      </c>
      <c r="U622" s="81" t="s">
        <v>20</v>
      </c>
      <c r="V622" s="79" t="s">
        <v>4</v>
      </c>
      <c r="W622" s="78" t="s">
        <v>9</v>
      </c>
    </row>
    <row r="623" spans="1:23" x14ac:dyDescent="0.2">
      <c r="A623" s="86" t="s">
        <v>127</v>
      </c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</row>
    <row r="624" spans="1:23" x14ac:dyDescent="0.2">
      <c r="A624" s="88"/>
      <c r="B624" s="5"/>
      <c r="C624" s="95"/>
      <c r="D624" s="22"/>
      <c r="E624" s="21"/>
      <c r="F624" s="98"/>
      <c r="G624" s="56"/>
      <c r="H624" s="22"/>
      <c r="I624" s="98"/>
      <c r="J624" s="21"/>
      <c r="K624" s="22"/>
      <c r="L624" s="98"/>
      <c r="M624" s="21"/>
      <c r="N624" s="22"/>
      <c r="O624" s="98"/>
      <c r="P624" s="21"/>
      <c r="Q624" s="22"/>
      <c r="R624" s="98"/>
      <c r="S624" s="21"/>
      <c r="T624" s="22"/>
      <c r="U624" s="98"/>
      <c r="V624" s="21"/>
      <c r="W624" s="22"/>
    </row>
    <row r="625" spans="1:23" x14ac:dyDescent="0.2">
      <c r="A625" s="117" t="s">
        <v>128</v>
      </c>
      <c r="B625" s="118"/>
      <c r="C625" s="119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</row>
    <row r="626" spans="1:23" x14ac:dyDescent="0.2">
      <c r="A626" s="89" t="s">
        <v>129</v>
      </c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1"/>
    </row>
    <row r="627" spans="1:23" x14ac:dyDescent="0.2">
      <c r="A627" s="88"/>
      <c r="B627" s="5"/>
      <c r="C627" s="95"/>
      <c r="D627" s="22"/>
      <c r="E627" s="21"/>
      <c r="F627" s="98"/>
      <c r="G627" s="56"/>
      <c r="H627" s="22"/>
      <c r="I627" s="98"/>
      <c r="J627" s="21"/>
      <c r="K627" s="22"/>
      <c r="L627" s="98"/>
      <c r="M627" s="21"/>
      <c r="N627" s="22"/>
      <c r="O627" s="98"/>
      <c r="P627" s="21"/>
      <c r="Q627" s="22"/>
      <c r="R627" s="98"/>
      <c r="S627" s="21"/>
      <c r="T627" s="22"/>
      <c r="U627" s="98"/>
      <c r="V627" s="21"/>
      <c r="W627" s="22"/>
    </row>
    <row r="628" spans="1:23" x14ac:dyDescent="0.2">
      <c r="A628" s="117" t="s">
        <v>130</v>
      </c>
      <c r="B628" s="118"/>
      <c r="C628" s="119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</row>
    <row r="629" spans="1:23" x14ac:dyDescent="0.2">
      <c r="A629" s="89" t="s">
        <v>131</v>
      </c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1"/>
    </row>
    <row r="630" spans="1:23" x14ac:dyDescent="0.2">
      <c r="A630" s="88"/>
      <c r="B630" s="5"/>
      <c r="C630" s="95"/>
      <c r="D630" s="22"/>
      <c r="E630" s="21"/>
      <c r="F630" s="98"/>
      <c r="G630" s="56"/>
      <c r="H630" s="22"/>
      <c r="I630" s="98"/>
      <c r="J630" s="21"/>
      <c r="K630" s="22"/>
      <c r="L630" s="98"/>
      <c r="M630" s="21"/>
      <c r="N630" s="22"/>
      <c r="O630" s="98"/>
      <c r="P630" s="21"/>
      <c r="Q630" s="22"/>
      <c r="R630" s="98"/>
      <c r="S630" s="21"/>
      <c r="T630" s="22"/>
      <c r="U630" s="98"/>
      <c r="V630" s="21"/>
      <c r="W630" s="22"/>
    </row>
    <row r="631" spans="1:23" x14ac:dyDescent="0.2">
      <c r="A631" s="117" t="s">
        <v>132</v>
      </c>
      <c r="B631" s="118"/>
      <c r="C631" s="119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</row>
    <row r="632" spans="1:23" x14ac:dyDescent="0.2">
      <c r="A632" s="89" t="s">
        <v>133</v>
      </c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1"/>
    </row>
    <row r="633" spans="1:23" x14ac:dyDescent="0.2">
      <c r="A633" s="98"/>
      <c r="B633" s="6"/>
      <c r="C633" s="95"/>
      <c r="D633" s="22"/>
      <c r="E633" s="21"/>
      <c r="F633" s="75"/>
      <c r="G633" s="56"/>
      <c r="H633" s="22"/>
      <c r="I633" s="98"/>
      <c r="J633" s="21"/>
      <c r="K633" s="22"/>
      <c r="L633" s="98"/>
      <c r="M633" s="21"/>
      <c r="N633" s="22"/>
      <c r="O633" s="98"/>
      <c r="P633" s="21"/>
      <c r="Q633" s="22"/>
      <c r="R633" s="98"/>
      <c r="S633" s="21"/>
      <c r="T633" s="22"/>
      <c r="U633" s="98"/>
      <c r="V633" s="21"/>
      <c r="W633" s="22"/>
    </row>
    <row r="634" spans="1:23" x14ac:dyDescent="0.2">
      <c r="A634" s="117" t="s">
        <v>134</v>
      </c>
      <c r="B634" s="118"/>
      <c r="C634" s="119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</row>
    <row r="635" spans="1:23" x14ac:dyDescent="0.2">
      <c r="A635" s="89" t="s">
        <v>203</v>
      </c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1"/>
    </row>
    <row r="636" spans="1:23" ht="31.5" x14ac:dyDescent="0.2">
      <c r="A636" s="24" t="s">
        <v>389</v>
      </c>
      <c r="B636" s="19" t="s">
        <v>201</v>
      </c>
      <c r="C636" s="95"/>
      <c r="D636" s="22">
        <f>SUM(H636,K636,N636,Q636,T636,W636)</f>
        <v>0</v>
      </c>
      <c r="E636" s="21">
        <f>SUM(G636,J636,M636,P636,S636,V636)</f>
        <v>10</v>
      </c>
      <c r="F636" s="75"/>
      <c r="G636" s="56"/>
      <c r="H636" s="22"/>
      <c r="I636" s="98"/>
      <c r="J636" s="21"/>
      <c r="K636" s="22"/>
      <c r="L636" s="98"/>
      <c r="M636" s="21">
        <v>10</v>
      </c>
      <c r="N636" s="22"/>
      <c r="O636" s="98"/>
      <c r="P636" s="21"/>
      <c r="Q636" s="22"/>
      <c r="R636" s="98"/>
      <c r="S636" s="21"/>
      <c r="T636" s="22"/>
      <c r="U636" s="98"/>
      <c r="V636" s="21"/>
      <c r="W636" s="22"/>
    </row>
    <row r="637" spans="1:23" x14ac:dyDescent="0.2">
      <c r="A637" s="117" t="s">
        <v>136</v>
      </c>
      <c r="B637" s="118"/>
      <c r="C637" s="119"/>
      <c r="D637" s="46">
        <f>SUM(D636:D636)</f>
        <v>0</v>
      </c>
      <c r="E637" s="46">
        <f t="shared" ref="E637:W637" si="115">SUM(E636:E636)</f>
        <v>10</v>
      </c>
      <c r="F637" s="46"/>
      <c r="G637" s="46">
        <f t="shared" si="115"/>
        <v>0</v>
      </c>
      <c r="H637" s="46">
        <f t="shared" si="115"/>
        <v>0</v>
      </c>
      <c r="I637" s="46"/>
      <c r="J637" s="46">
        <f t="shared" si="115"/>
        <v>0</v>
      </c>
      <c r="K637" s="46">
        <f t="shared" si="115"/>
        <v>0</v>
      </c>
      <c r="L637" s="46"/>
      <c r="M637" s="46">
        <f t="shared" si="115"/>
        <v>10</v>
      </c>
      <c r="N637" s="46">
        <f t="shared" si="115"/>
        <v>0</v>
      </c>
      <c r="O637" s="46"/>
      <c r="P637" s="46">
        <f t="shared" si="115"/>
        <v>0</v>
      </c>
      <c r="Q637" s="46">
        <f t="shared" si="115"/>
        <v>0</v>
      </c>
      <c r="R637" s="46"/>
      <c r="S637" s="46">
        <f t="shared" si="115"/>
        <v>0</v>
      </c>
      <c r="T637" s="46">
        <f t="shared" si="115"/>
        <v>0</v>
      </c>
      <c r="U637" s="46"/>
      <c r="V637" s="46">
        <f t="shared" si="115"/>
        <v>0</v>
      </c>
      <c r="W637" s="46">
        <f t="shared" si="115"/>
        <v>0</v>
      </c>
    </row>
    <row r="638" spans="1:23" x14ac:dyDescent="0.2">
      <c r="A638" s="89" t="s">
        <v>135</v>
      </c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1"/>
    </row>
    <row r="639" spans="1:23" ht="31.5" x14ac:dyDescent="0.2">
      <c r="A639" s="24" t="s">
        <v>409</v>
      </c>
      <c r="B639" s="19" t="s">
        <v>202</v>
      </c>
      <c r="C639" s="88" t="s">
        <v>216</v>
      </c>
      <c r="D639" s="22">
        <f>SUM(H639,K639,N639,Q639,T639,W639)</f>
        <v>510</v>
      </c>
      <c r="E639" s="21">
        <f>SUM(G639,J639,M639,P639,S639,V639)</f>
        <v>20</v>
      </c>
      <c r="F639" s="75" t="s">
        <v>41</v>
      </c>
      <c r="G639" s="56"/>
      <c r="H639" s="22"/>
      <c r="I639" s="98"/>
      <c r="J639" s="21"/>
      <c r="K639" s="22"/>
      <c r="L639" s="98"/>
      <c r="M639" s="21"/>
      <c r="N639" s="22"/>
      <c r="O639" s="98"/>
      <c r="P639" s="21"/>
      <c r="Q639" s="22"/>
      <c r="R639" s="98"/>
      <c r="S639" s="21"/>
      <c r="T639" s="22"/>
      <c r="U639" s="98"/>
      <c r="V639" s="21">
        <v>20</v>
      </c>
      <c r="W639" s="22">
        <v>510</v>
      </c>
    </row>
    <row r="640" spans="1:23" x14ac:dyDescent="0.2">
      <c r="A640" s="117" t="s">
        <v>137</v>
      </c>
      <c r="B640" s="118"/>
      <c r="C640" s="119"/>
      <c r="D640" s="46">
        <f>SUM(D639)</f>
        <v>510</v>
      </c>
      <c r="E640" s="46">
        <f t="shared" ref="E640:W640" si="116">SUM(E639)</f>
        <v>20</v>
      </c>
      <c r="F640" s="46"/>
      <c r="G640" s="46">
        <f t="shared" si="116"/>
        <v>0</v>
      </c>
      <c r="H640" s="46">
        <f t="shared" si="116"/>
        <v>0</v>
      </c>
      <c r="I640" s="46"/>
      <c r="J640" s="46">
        <f t="shared" si="116"/>
        <v>0</v>
      </c>
      <c r="K640" s="46">
        <f t="shared" si="116"/>
        <v>0</v>
      </c>
      <c r="L640" s="46"/>
      <c r="M640" s="46">
        <f t="shared" si="116"/>
        <v>0</v>
      </c>
      <c r="N640" s="46">
        <f t="shared" si="116"/>
        <v>0</v>
      </c>
      <c r="O640" s="46"/>
      <c r="P640" s="46">
        <f t="shared" si="116"/>
        <v>0</v>
      </c>
      <c r="Q640" s="46">
        <f t="shared" si="116"/>
        <v>0</v>
      </c>
      <c r="R640" s="46"/>
      <c r="S640" s="46">
        <f t="shared" si="116"/>
        <v>0</v>
      </c>
      <c r="T640" s="46">
        <f t="shared" si="116"/>
        <v>0</v>
      </c>
      <c r="U640" s="46"/>
      <c r="V640" s="46">
        <f t="shared" si="116"/>
        <v>20</v>
      </c>
      <c r="W640" s="46">
        <f t="shared" si="116"/>
        <v>510</v>
      </c>
    </row>
    <row r="641" spans="1:23" x14ac:dyDescent="0.2">
      <c r="A641" s="59"/>
      <c r="B641" s="60"/>
      <c r="C641" s="85" t="s">
        <v>110</v>
      </c>
      <c r="D641" s="50">
        <f>SUM(D625,D628,D631,D634,D637,D640)</f>
        <v>510</v>
      </c>
      <c r="E641" s="50">
        <f t="shared" ref="E641:W641" si="117">SUM(E625,E628,E631,E634,E637,E640)</f>
        <v>30</v>
      </c>
      <c r="F641" s="50"/>
      <c r="G641" s="50">
        <f t="shared" si="117"/>
        <v>0</v>
      </c>
      <c r="H641" s="50">
        <f t="shared" si="117"/>
        <v>0</v>
      </c>
      <c r="I641" s="50"/>
      <c r="J641" s="50">
        <f t="shared" si="117"/>
        <v>0</v>
      </c>
      <c r="K641" s="50">
        <f t="shared" si="117"/>
        <v>0</v>
      </c>
      <c r="L641" s="50"/>
      <c r="M641" s="50">
        <f t="shared" si="117"/>
        <v>10</v>
      </c>
      <c r="N641" s="50">
        <f t="shared" si="117"/>
        <v>0</v>
      </c>
      <c r="O641" s="50"/>
      <c r="P641" s="50">
        <f t="shared" si="117"/>
        <v>0</v>
      </c>
      <c r="Q641" s="50">
        <f t="shared" si="117"/>
        <v>0</v>
      </c>
      <c r="R641" s="50"/>
      <c r="S641" s="50">
        <f t="shared" si="117"/>
        <v>0</v>
      </c>
      <c r="T641" s="50">
        <f t="shared" si="117"/>
        <v>0</v>
      </c>
      <c r="U641" s="50"/>
      <c r="V641" s="50">
        <f t="shared" si="117"/>
        <v>20</v>
      </c>
      <c r="W641" s="50">
        <f t="shared" si="117"/>
        <v>510</v>
      </c>
    </row>
    <row r="642" spans="1:23" x14ac:dyDescent="0.2">
      <c r="A642" s="51"/>
      <c r="B642" s="51"/>
      <c r="C642" s="51"/>
      <c r="D642" s="80"/>
      <c r="E642" s="80"/>
      <c r="F642" s="80"/>
      <c r="G642" s="80"/>
      <c r="H642" s="80"/>
      <c r="I642" s="80"/>
      <c r="J642" s="80"/>
    </row>
    <row r="643" spans="1:23" x14ac:dyDescent="0.2">
      <c r="A643" s="33"/>
      <c r="B643" s="33"/>
      <c r="C643" s="33"/>
      <c r="D643" s="80"/>
      <c r="E643" s="80"/>
      <c r="F643" s="80"/>
      <c r="G643" s="80"/>
      <c r="H643" s="80"/>
      <c r="I643" s="80"/>
      <c r="J643" s="80"/>
    </row>
    <row r="644" spans="1:23" x14ac:dyDescent="0.2">
      <c r="A644" s="33"/>
      <c r="B644" s="33"/>
      <c r="C644" s="33"/>
      <c r="D644" s="80"/>
      <c r="E644" s="80"/>
      <c r="F644" s="80"/>
      <c r="G644" s="80"/>
      <c r="H644" s="80"/>
      <c r="I644" s="80"/>
      <c r="J644" s="80"/>
    </row>
    <row r="645" spans="1:23" x14ac:dyDescent="0.2">
      <c r="A645" s="33"/>
      <c r="B645" s="33"/>
      <c r="C645" s="52" t="s">
        <v>16</v>
      </c>
      <c r="F645" s="80"/>
      <c r="G645" s="80"/>
      <c r="H645" s="33"/>
      <c r="I645" s="33"/>
      <c r="J645" s="33"/>
      <c r="K645" s="33"/>
      <c r="L645" s="33"/>
      <c r="M645" s="33"/>
      <c r="N645" s="33"/>
      <c r="O645" s="80"/>
      <c r="P645" s="80"/>
      <c r="Q645" s="80"/>
      <c r="R645" s="80"/>
      <c r="S645" s="80"/>
      <c r="T645" s="80"/>
      <c r="U645" s="80"/>
      <c r="V645" s="80"/>
      <c r="W645" s="80"/>
    </row>
    <row r="646" spans="1:23" ht="12.75" customHeight="1" x14ac:dyDescent="0.2">
      <c r="A646" s="33"/>
      <c r="B646" s="33"/>
      <c r="C646" s="4" t="s">
        <v>27</v>
      </c>
      <c r="D646" s="97">
        <v>0</v>
      </c>
      <c r="F646" s="80"/>
      <c r="G646" s="80"/>
      <c r="H646" s="77"/>
      <c r="I646" s="77"/>
      <c r="J646" s="77"/>
      <c r="K646" s="77"/>
      <c r="L646" s="77"/>
      <c r="M646" s="77"/>
      <c r="N646" s="77"/>
      <c r="O646" s="80"/>
      <c r="P646" s="80"/>
      <c r="Q646" s="80"/>
      <c r="R646" s="80"/>
      <c r="S646" s="80"/>
      <c r="T646" s="80"/>
      <c r="U646" s="80"/>
      <c r="V646" s="80"/>
      <c r="W646" s="80"/>
    </row>
    <row r="647" spans="1:23" x14ac:dyDescent="0.2">
      <c r="A647" s="33"/>
      <c r="B647" s="33"/>
      <c r="C647" s="53" t="s">
        <v>28</v>
      </c>
      <c r="D647" s="97">
        <f>SUM(H641,K641,N641)</f>
        <v>0</v>
      </c>
      <c r="F647" s="80"/>
      <c r="G647" s="80"/>
      <c r="H647" s="77"/>
      <c r="I647" s="77"/>
      <c r="J647" s="77"/>
      <c r="K647" s="77"/>
      <c r="L647" s="77"/>
      <c r="M647" s="77"/>
      <c r="N647" s="77"/>
      <c r="O647" s="80"/>
      <c r="P647" s="80"/>
      <c r="Q647" s="80"/>
      <c r="R647" s="80"/>
      <c r="S647" s="80"/>
      <c r="T647" s="80"/>
      <c r="U647" s="80"/>
      <c r="V647" s="80"/>
      <c r="W647" s="80"/>
    </row>
    <row r="648" spans="1:23" x14ac:dyDescent="0.2">
      <c r="A648" s="33"/>
      <c r="B648" s="33"/>
      <c r="C648" s="53" t="s">
        <v>4</v>
      </c>
      <c r="D648" s="97">
        <f>M641</f>
        <v>10</v>
      </c>
      <c r="F648" s="80"/>
      <c r="G648" s="80"/>
      <c r="H648" s="77"/>
      <c r="I648" s="77"/>
      <c r="J648" s="77"/>
      <c r="K648" s="77"/>
      <c r="L648" s="77"/>
      <c r="M648" s="77"/>
      <c r="N648" s="77"/>
      <c r="O648" s="80"/>
      <c r="P648" s="80"/>
      <c r="Q648" s="80"/>
      <c r="R648" s="80"/>
      <c r="S648" s="80"/>
      <c r="T648" s="80"/>
      <c r="U648" s="80"/>
      <c r="V648" s="80"/>
      <c r="W648" s="80"/>
    </row>
    <row r="649" spans="1:23" x14ac:dyDescent="0.2">
      <c r="A649" s="33"/>
      <c r="B649" s="33"/>
      <c r="C649" s="54"/>
      <c r="D649" s="77"/>
      <c r="F649" s="80"/>
      <c r="G649" s="80"/>
      <c r="H649" s="77"/>
      <c r="I649" s="77"/>
      <c r="J649" s="77"/>
      <c r="K649" s="77"/>
      <c r="L649" s="77"/>
      <c r="M649" s="77"/>
      <c r="N649" s="77"/>
      <c r="O649" s="80"/>
      <c r="P649" s="80"/>
      <c r="Q649" s="80"/>
      <c r="R649" s="80"/>
      <c r="S649" s="80"/>
      <c r="T649" s="80"/>
      <c r="U649" s="80"/>
      <c r="V649" s="80"/>
      <c r="W649" s="80"/>
    </row>
    <row r="650" spans="1:23" x14ac:dyDescent="0.2">
      <c r="A650" s="33"/>
      <c r="B650" s="33"/>
      <c r="C650" s="52" t="s">
        <v>17</v>
      </c>
      <c r="D650" s="77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</row>
    <row r="651" spans="1:23" x14ac:dyDescent="0.2">
      <c r="A651" s="33"/>
      <c r="B651" s="33"/>
      <c r="C651" s="4" t="s">
        <v>27</v>
      </c>
      <c r="D651" s="97">
        <v>0</v>
      </c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</row>
    <row r="652" spans="1:23" x14ac:dyDescent="0.2">
      <c r="C652" s="4" t="s">
        <v>28</v>
      </c>
      <c r="D652" s="97">
        <f>SUM(Q641,T641,W641)</f>
        <v>510</v>
      </c>
      <c r="E652" s="80"/>
      <c r="F652" s="80"/>
      <c r="G652" s="80"/>
      <c r="H652" s="80"/>
      <c r="I652" s="80"/>
      <c r="J652" s="80"/>
      <c r="K652" s="80"/>
    </row>
    <row r="653" spans="1:23" x14ac:dyDescent="0.2">
      <c r="A653" s="33"/>
      <c r="B653" s="33"/>
      <c r="C653" s="53" t="s">
        <v>4</v>
      </c>
      <c r="D653" s="97">
        <f>SUM(P641,S641,V641)</f>
        <v>20</v>
      </c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</row>
    <row r="654" spans="1:23" x14ac:dyDescent="0.2">
      <c r="A654" s="33"/>
      <c r="B654" s="33"/>
      <c r="C654" s="54"/>
      <c r="D654" s="77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</row>
    <row r="655" spans="1:23" x14ac:dyDescent="0.2">
      <c r="A655" s="33"/>
      <c r="B655" s="33"/>
      <c r="C655" s="54"/>
      <c r="D655" s="77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</row>
    <row r="656" spans="1:23" x14ac:dyDescent="0.2">
      <c r="A656" s="33"/>
      <c r="B656" s="33"/>
      <c r="C656" s="54"/>
      <c r="D656" s="77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</row>
    <row r="657" spans="1:23" x14ac:dyDescent="0.2">
      <c r="A657" s="33"/>
      <c r="B657" s="33"/>
      <c r="C657" s="54"/>
      <c r="D657" s="77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</row>
    <row r="658" spans="1:23" x14ac:dyDescent="0.2">
      <c r="A658" s="33"/>
      <c r="B658" s="33"/>
      <c r="C658" s="54"/>
      <c r="D658" s="77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</row>
    <row r="659" spans="1:23" x14ac:dyDescent="0.2">
      <c r="A659" s="33"/>
      <c r="B659" s="33"/>
      <c r="C659" s="54"/>
      <c r="D659" s="77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</row>
    <row r="660" spans="1:23" x14ac:dyDescent="0.2">
      <c r="A660" s="33"/>
      <c r="B660" s="33"/>
      <c r="C660" s="54"/>
      <c r="D660" s="77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</row>
    <row r="661" spans="1:23" x14ac:dyDescent="0.2">
      <c r="A661" s="33"/>
      <c r="B661" s="33"/>
      <c r="C661" s="54"/>
      <c r="D661" s="77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</row>
    <row r="662" spans="1:23" x14ac:dyDescent="0.2">
      <c r="A662" s="33"/>
      <c r="B662" s="33"/>
      <c r="C662" s="54"/>
      <c r="D662" s="77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</row>
    <row r="663" spans="1:23" x14ac:dyDescent="0.2">
      <c r="A663" s="33"/>
      <c r="B663" s="33"/>
      <c r="C663" s="54"/>
      <c r="D663" s="77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</row>
    <row r="664" spans="1:23" x14ac:dyDescent="0.2">
      <c r="A664" s="33"/>
      <c r="B664" s="33"/>
      <c r="C664" s="54"/>
      <c r="D664" s="77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</row>
    <row r="665" spans="1:23" x14ac:dyDescent="0.2">
      <c r="A665" s="33"/>
      <c r="B665" s="33"/>
      <c r="C665" s="54"/>
      <c r="D665" s="77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</row>
    <row r="666" spans="1:23" x14ac:dyDescent="0.2">
      <c r="A666" s="33"/>
      <c r="B666" s="33"/>
      <c r="C666" s="54"/>
      <c r="D666" s="77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</row>
    <row r="667" spans="1:23" x14ac:dyDescent="0.2">
      <c r="A667" s="33"/>
      <c r="B667" s="33"/>
      <c r="C667" s="54"/>
      <c r="D667" s="77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</row>
    <row r="668" spans="1:23" x14ac:dyDescent="0.2">
      <c r="A668" s="33"/>
      <c r="B668" s="33"/>
      <c r="C668" s="54"/>
      <c r="D668" s="77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</row>
    <row r="669" spans="1:23" x14ac:dyDescent="0.2">
      <c r="A669" s="33"/>
      <c r="B669" s="33"/>
      <c r="C669" s="54"/>
      <c r="D669" s="77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</row>
    <row r="670" spans="1:23" x14ac:dyDescent="0.2">
      <c r="A670" s="33"/>
      <c r="B670" s="33"/>
      <c r="C670" s="54"/>
      <c r="D670" s="77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</row>
    <row r="671" spans="1:23" x14ac:dyDescent="0.2">
      <c r="A671" s="33"/>
      <c r="B671" s="33"/>
      <c r="C671" s="54"/>
      <c r="D671" s="77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</row>
    <row r="672" spans="1:23" x14ac:dyDescent="0.2">
      <c r="A672" s="33"/>
      <c r="B672" s="33"/>
      <c r="C672" s="54"/>
      <c r="D672" s="77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</row>
    <row r="673" spans="1:23" x14ac:dyDescent="0.2">
      <c r="A673" s="33"/>
      <c r="B673" s="33"/>
      <c r="C673" s="54"/>
      <c r="D673" s="77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</row>
    <row r="674" spans="1:23" x14ac:dyDescent="0.2">
      <c r="A674" s="33"/>
      <c r="B674" s="33"/>
      <c r="C674" s="54"/>
      <c r="D674" s="77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</row>
    <row r="675" spans="1:23" x14ac:dyDescent="0.2">
      <c r="A675" s="33"/>
      <c r="B675" s="33"/>
      <c r="C675" s="54"/>
      <c r="D675" s="77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</row>
    <row r="676" spans="1:23" x14ac:dyDescent="0.2">
      <c r="A676" s="33"/>
      <c r="B676" s="33"/>
      <c r="C676" s="54"/>
      <c r="D676" s="77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</row>
    <row r="677" spans="1:23" x14ac:dyDescent="0.2">
      <c r="A677" s="33"/>
      <c r="B677" s="33"/>
      <c r="C677" s="54"/>
      <c r="D677" s="77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</row>
    <row r="678" spans="1:23" x14ac:dyDescent="0.2">
      <c r="A678" s="33"/>
      <c r="B678" s="33"/>
      <c r="C678" s="54"/>
      <c r="D678" s="77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</row>
    <row r="679" spans="1:23" x14ac:dyDescent="0.2">
      <c r="A679" s="33"/>
      <c r="B679" s="33"/>
      <c r="C679" s="54"/>
      <c r="D679" s="77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</row>
    <row r="680" spans="1:23" x14ac:dyDescent="0.2">
      <c r="A680" s="33"/>
      <c r="B680" s="33"/>
      <c r="C680" s="54"/>
      <c r="D680" s="77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</row>
    <row r="681" spans="1:23" x14ac:dyDescent="0.2">
      <c r="A681" s="33"/>
      <c r="B681" s="33"/>
      <c r="C681" s="54"/>
      <c r="D681" s="77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</row>
    <row r="682" spans="1:23" x14ac:dyDescent="0.2">
      <c r="A682" s="33"/>
      <c r="B682" s="33"/>
      <c r="C682" s="54"/>
      <c r="D682" s="77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</row>
    <row r="683" spans="1:23" x14ac:dyDescent="0.2">
      <c r="A683" s="33"/>
      <c r="B683" s="33"/>
      <c r="C683" s="54"/>
      <c r="D683" s="77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</row>
    <row r="684" spans="1:23" x14ac:dyDescent="0.2">
      <c r="A684" s="33"/>
      <c r="B684" s="33"/>
      <c r="C684" s="54"/>
      <c r="D684" s="77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</row>
    <row r="685" spans="1:23" x14ac:dyDescent="0.2">
      <c r="A685" s="33"/>
      <c r="B685" s="33"/>
      <c r="C685" s="54"/>
      <c r="D685" s="77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</row>
    <row r="686" spans="1:23" x14ac:dyDescent="0.2">
      <c r="A686" s="33"/>
      <c r="B686" s="33"/>
      <c r="C686" s="54"/>
      <c r="D686" s="77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</row>
    <row r="687" spans="1:23" x14ac:dyDescent="0.2">
      <c r="A687" s="33"/>
      <c r="B687" s="33"/>
      <c r="C687" s="54"/>
      <c r="D687" s="77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</row>
    <row r="688" spans="1:23" ht="18.75" x14ac:dyDescent="0.2">
      <c r="A688" s="116" t="s">
        <v>13</v>
      </c>
      <c r="B688" s="116"/>
      <c r="C688" s="222" t="s">
        <v>283</v>
      </c>
      <c r="D688" s="222"/>
      <c r="E688" s="222"/>
      <c r="F688" s="222"/>
      <c r="G688" s="222"/>
      <c r="H688" s="222"/>
      <c r="I688" s="222"/>
      <c r="J688" s="222"/>
      <c r="K688" s="222"/>
      <c r="L688" s="222"/>
      <c r="M688" s="222"/>
      <c r="N688" s="63"/>
      <c r="O688" s="203" t="s">
        <v>214</v>
      </c>
      <c r="P688" s="203"/>
      <c r="Q688" s="203"/>
      <c r="R688" s="203"/>
      <c r="S688" s="203"/>
      <c r="T688" s="203"/>
      <c r="U688" s="203"/>
      <c r="V688" s="203"/>
      <c r="W688" s="203"/>
    </row>
    <row r="689" spans="1:23" ht="13.35" customHeight="1" x14ac:dyDescent="0.2">
      <c r="A689" s="116" t="s">
        <v>12</v>
      </c>
      <c r="B689" s="116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167" t="s">
        <v>215</v>
      </c>
      <c r="P689" s="167"/>
      <c r="Q689" s="167"/>
      <c r="R689" s="167"/>
      <c r="S689" s="167"/>
      <c r="T689" s="167"/>
      <c r="U689" s="167"/>
      <c r="V689" s="167"/>
      <c r="W689" s="167"/>
    </row>
    <row r="690" spans="1:23" x14ac:dyDescent="0.2">
      <c r="A690" s="116" t="s">
        <v>0</v>
      </c>
      <c r="B690" s="11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2"/>
      <c r="P690" s="72"/>
      <c r="Q690" s="72"/>
      <c r="R690" s="72"/>
      <c r="S690" s="72"/>
      <c r="T690" s="72"/>
      <c r="U690" s="72"/>
      <c r="V690" s="72"/>
      <c r="W690" s="72"/>
    </row>
    <row r="691" spans="1:23" ht="15.75" x14ac:dyDescent="0.2">
      <c r="A691" s="80"/>
      <c r="B691" s="80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72"/>
      <c r="P691" s="72"/>
      <c r="Q691" s="72"/>
      <c r="R691" s="72"/>
      <c r="S691" s="72"/>
      <c r="T691" s="72"/>
      <c r="U691" s="72"/>
      <c r="V691" s="72"/>
      <c r="W691" s="72"/>
    </row>
    <row r="694" spans="1:23" ht="31.5" x14ac:dyDescent="0.2">
      <c r="A694" s="110" t="s">
        <v>118</v>
      </c>
      <c r="B694" s="111"/>
      <c r="C694" s="10" t="s">
        <v>112</v>
      </c>
      <c r="D694" s="12" t="s">
        <v>116</v>
      </c>
      <c r="E694" s="12" t="s">
        <v>4</v>
      </c>
      <c r="F694" s="12" t="s">
        <v>117</v>
      </c>
      <c r="G694" s="12" t="s">
        <v>119</v>
      </c>
      <c r="I694" s="150" t="s">
        <v>113</v>
      </c>
      <c r="J694" s="151"/>
      <c r="K694" s="151"/>
      <c r="L694" s="151"/>
      <c r="M694" s="151"/>
      <c r="N694" s="152"/>
      <c r="O694" s="13" t="s">
        <v>116</v>
      </c>
      <c r="P694" s="13" t="s">
        <v>4</v>
      </c>
      <c r="Q694" s="14" t="s">
        <v>208</v>
      </c>
      <c r="R694" s="14" t="s">
        <v>119</v>
      </c>
      <c r="S694" s="16"/>
    </row>
    <row r="695" spans="1:23" x14ac:dyDescent="0.2">
      <c r="A695" s="112"/>
      <c r="B695" s="113"/>
      <c r="C695" s="8" t="s">
        <v>114</v>
      </c>
      <c r="D695" s="9">
        <f>SUM(H61,H132)</f>
        <v>335</v>
      </c>
      <c r="E695" s="9">
        <f>SUM(G61,G132)</f>
        <v>21.25</v>
      </c>
      <c r="F695" s="139">
        <f>SUM(D695:D697)</f>
        <v>880</v>
      </c>
      <c r="G695" s="139">
        <f>SUM(E695:E697)</f>
        <v>51</v>
      </c>
      <c r="I695" s="143" t="s">
        <v>7</v>
      </c>
      <c r="J695" s="144"/>
      <c r="K695" s="144"/>
      <c r="L695" s="144"/>
      <c r="M695" s="144"/>
      <c r="N695" s="145"/>
      <c r="O695" s="9">
        <f>SUM(Q61,Q132)</f>
        <v>125</v>
      </c>
      <c r="P695" s="9">
        <f>SUM(P61,P132)</f>
        <v>8.5</v>
      </c>
      <c r="Q695" s="139">
        <f>SUM(O695:O697)</f>
        <v>140</v>
      </c>
      <c r="R695" s="146">
        <f>SUM(P695:P697)</f>
        <v>9</v>
      </c>
      <c r="S695" s="77"/>
    </row>
    <row r="696" spans="1:23" x14ac:dyDescent="0.2">
      <c r="A696" s="112"/>
      <c r="B696" s="113"/>
      <c r="C696" s="8" t="s">
        <v>7</v>
      </c>
      <c r="D696" s="9">
        <f>SUM(K61,K132)</f>
        <v>270</v>
      </c>
      <c r="E696" s="9">
        <f>SUM(J61,J132)</f>
        <v>13.5</v>
      </c>
      <c r="F696" s="140"/>
      <c r="G696" s="140"/>
      <c r="I696" s="143" t="s">
        <v>19</v>
      </c>
      <c r="J696" s="144"/>
      <c r="K696" s="144"/>
      <c r="L696" s="144"/>
      <c r="M696" s="144"/>
      <c r="N696" s="145"/>
      <c r="O696" s="9">
        <f>SUM(T61,T132)</f>
        <v>15</v>
      </c>
      <c r="P696" s="9">
        <f>SUM(S61,S132)</f>
        <v>0.5</v>
      </c>
      <c r="Q696" s="140"/>
      <c r="R696" s="146"/>
      <c r="S696" s="77"/>
    </row>
    <row r="697" spans="1:23" x14ac:dyDescent="0.2">
      <c r="A697" s="112"/>
      <c r="B697" s="113"/>
      <c r="C697" s="8" t="s">
        <v>8</v>
      </c>
      <c r="D697" s="9">
        <f>SUM(N61,N132)</f>
        <v>275</v>
      </c>
      <c r="E697" s="9">
        <f>SUM(M61,M132)</f>
        <v>16.25</v>
      </c>
      <c r="F697" s="141"/>
      <c r="G697" s="141"/>
      <c r="I697" s="143" t="s">
        <v>115</v>
      </c>
      <c r="J697" s="144"/>
      <c r="K697" s="144"/>
      <c r="L697" s="144"/>
      <c r="M697" s="144"/>
      <c r="N697" s="145"/>
      <c r="O697" s="9">
        <f>SUM(W61,W132)</f>
        <v>0</v>
      </c>
      <c r="P697" s="9">
        <f>SUM(V61,V132)</f>
        <v>0</v>
      </c>
      <c r="Q697" s="141"/>
      <c r="R697" s="146"/>
    </row>
    <row r="698" spans="1:23" x14ac:dyDescent="0.2">
      <c r="A698" s="112"/>
      <c r="B698" s="113"/>
      <c r="C698" s="31"/>
      <c r="E698" s="77"/>
      <c r="F698" s="77"/>
      <c r="H698" s="25"/>
      <c r="I698" s="26"/>
      <c r="J698" s="26"/>
      <c r="K698" s="26"/>
      <c r="L698" s="26"/>
      <c r="M698" s="27"/>
      <c r="N698" s="28"/>
      <c r="S698" s="77"/>
    </row>
    <row r="699" spans="1:23" x14ac:dyDescent="0.2">
      <c r="A699" s="112"/>
      <c r="B699" s="113"/>
      <c r="C699" s="8" t="s">
        <v>27</v>
      </c>
      <c r="D699" s="7">
        <v>5</v>
      </c>
      <c r="H699" s="219" t="s">
        <v>210</v>
      </c>
      <c r="I699" s="219"/>
      <c r="J699" s="219"/>
      <c r="K699" s="219"/>
      <c r="L699" s="219"/>
      <c r="M699" s="219"/>
      <c r="N699" s="20">
        <f>SUM(F695,Q695)</f>
        <v>1020</v>
      </c>
    </row>
    <row r="700" spans="1:23" x14ac:dyDescent="0.2">
      <c r="A700" s="114"/>
      <c r="B700" s="115"/>
      <c r="E700" s="77"/>
      <c r="F700" s="77"/>
      <c r="H700" s="147" t="s">
        <v>211</v>
      </c>
      <c r="I700" s="148"/>
      <c r="J700" s="148"/>
      <c r="K700" s="148"/>
      <c r="L700" s="148"/>
      <c r="M700" s="149"/>
      <c r="N700" s="20">
        <f>SUM(G695,R695)</f>
        <v>60</v>
      </c>
    </row>
    <row r="701" spans="1:23" x14ac:dyDescent="0.2">
      <c r="A701" s="32"/>
      <c r="B701" s="33"/>
    </row>
    <row r="702" spans="1:23" x14ac:dyDescent="0.2">
      <c r="A702" s="32"/>
      <c r="B702" s="33"/>
      <c r="C702" s="33"/>
      <c r="D702" s="23"/>
      <c r="E702" s="23"/>
      <c r="F702" s="11"/>
      <c r="G702" s="11"/>
    </row>
    <row r="703" spans="1:23" ht="31.5" x14ac:dyDescent="0.2">
      <c r="A703" s="110" t="s">
        <v>120</v>
      </c>
      <c r="B703" s="111"/>
      <c r="C703" s="10" t="s">
        <v>112</v>
      </c>
      <c r="D703" s="12" t="s">
        <v>116</v>
      </c>
      <c r="E703" s="12" t="s">
        <v>4</v>
      </c>
      <c r="F703" s="12" t="s">
        <v>117</v>
      </c>
      <c r="G703" s="12" t="s">
        <v>119</v>
      </c>
      <c r="I703" s="150" t="s">
        <v>113</v>
      </c>
      <c r="J703" s="151"/>
      <c r="K703" s="151"/>
      <c r="L703" s="151"/>
      <c r="M703" s="151"/>
      <c r="N703" s="152"/>
      <c r="O703" s="13" t="s">
        <v>116</v>
      </c>
      <c r="P703" s="13" t="s">
        <v>4</v>
      </c>
      <c r="Q703" s="14" t="s">
        <v>208</v>
      </c>
      <c r="R703" s="14" t="s">
        <v>119</v>
      </c>
      <c r="S703" s="16"/>
    </row>
    <row r="704" spans="1:23" ht="15" customHeight="1" x14ac:dyDescent="0.2">
      <c r="A704" s="112"/>
      <c r="B704" s="113"/>
      <c r="C704" s="8" t="s">
        <v>114</v>
      </c>
      <c r="D704" s="9">
        <f>SUM(H192,H258)</f>
        <v>335</v>
      </c>
      <c r="E704" s="6">
        <f>SUM(G192,G258)</f>
        <v>16.5</v>
      </c>
      <c r="F704" s="139">
        <f>SUM(D704:D706)</f>
        <v>345</v>
      </c>
      <c r="G704" s="139">
        <f>SUM(E704:E706)</f>
        <v>17</v>
      </c>
      <c r="H704" s="30"/>
      <c r="I704" s="143" t="s">
        <v>7</v>
      </c>
      <c r="J704" s="144"/>
      <c r="K704" s="144"/>
      <c r="L704" s="144"/>
      <c r="M704" s="144"/>
      <c r="N704" s="145"/>
      <c r="O704" s="9">
        <f>SUM(Q192,Q258)</f>
        <v>250</v>
      </c>
      <c r="P704" s="9">
        <f>SUM(P192,P258)</f>
        <v>13</v>
      </c>
      <c r="Q704" s="139">
        <f>SUM(O704:O706)</f>
        <v>930</v>
      </c>
      <c r="R704" s="146">
        <f>SUM(P704:P706)</f>
        <v>43</v>
      </c>
    </row>
    <row r="705" spans="1:20" x14ac:dyDescent="0.2">
      <c r="A705" s="112"/>
      <c r="B705" s="113"/>
      <c r="C705" s="8" t="s">
        <v>7</v>
      </c>
      <c r="D705" s="9">
        <f>SUM(K192,K258)</f>
        <v>10</v>
      </c>
      <c r="E705" s="6">
        <f>SUM(J192,J258)</f>
        <v>0.5</v>
      </c>
      <c r="F705" s="140"/>
      <c r="G705" s="140"/>
      <c r="H705" s="30"/>
      <c r="I705" s="143" t="s">
        <v>19</v>
      </c>
      <c r="J705" s="144"/>
      <c r="K705" s="144"/>
      <c r="L705" s="144"/>
      <c r="M705" s="144"/>
      <c r="N705" s="145"/>
      <c r="O705" s="9">
        <f>SUM(T192,T258)</f>
        <v>230</v>
      </c>
      <c r="P705" s="9">
        <f>SUM(S192,S258)</f>
        <v>14</v>
      </c>
      <c r="Q705" s="140"/>
      <c r="R705" s="146"/>
    </row>
    <row r="706" spans="1:20" x14ac:dyDescent="0.2">
      <c r="A706" s="112"/>
      <c r="B706" s="113"/>
      <c r="C706" s="8" t="s">
        <v>8</v>
      </c>
      <c r="D706" s="9">
        <f>SUM(N192,N258)</f>
        <v>0</v>
      </c>
      <c r="E706" s="6">
        <f>SUM(M192,M258)</f>
        <v>0</v>
      </c>
      <c r="F706" s="141"/>
      <c r="G706" s="141"/>
      <c r="H706" s="30"/>
      <c r="I706" s="143" t="s">
        <v>115</v>
      </c>
      <c r="J706" s="144"/>
      <c r="K706" s="144"/>
      <c r="L706" s="144"/>
      <c r="M706" s="144"/>
      <c r="N706" s="145"/>
      <c r="O706" s="9">
        <f>SUM(W192,W258)</f>
        <v>450</v>
      </c>
      <c r="P706" s="9">
        <f>SUM(V192,V258)</f>
        <v>16</v>
      </c>
      <c r="Q706" s="141"/>
      <c r="R706" s="146"/>
    </row>
    <row r="707" spans="1:20" x14ac:dyDescent="0.2">
      <c r="A707" s="112"/>
      <c r="B707" s="113"/>
      <c r="C707" s="31"/>
      <c r="E707" s="77"/>
      <c r="F707" s="77"/>
    </row>
    <row r="708" spans="1:20" x14ac:dyDescent="0.2">
      <c r="A708" s="112"/>
      <c r="B708" s="113"/>
      <c r="C708" s="8" t="s">
        <v>27</v>
      </c>
      <c r="D708" s="7">
        <v>3</v>
      </c>
      <c r="H708" s="147" t="s">
        <v>212</v>
      </c>
      <c r="I708" s="148"/>
      <c r="J708" s="148"/>
      <c r="K708" s="148"/>
      <c r="L708" s="148"/>
      <c r="M708" s="149"/>
      <c r="N708" s="20">
        <f>SUM(F704,Q704)</f>
        <v>1275</v>
      </c>
    </row>
    <row r="709" spans="1:20" x14ac:dyDescent="0.2">
      <c r="A709" s="114"/>
      <c r="B709" s="115"/>
      <c r="E709" s="77"/>
      <c r="F709" s="77"/>
      <c r="H709" s="147" t="s">
        <v>213</v>
      </c>
      <c r="I709" s="148"/>
      <c r="J709" s="148"/>
      <c r="K709" s="148"/>
      <c r="L709" s="148"/>
      <c r="M709" s="149"/>
      <c r="N709" s="20">
        <f>SUM(G704,R704)</f>
        <v>60</v>
      </c>
    </row>
    <row r="712" spans="1:20" ht="31.5" x14ac:dyDescent="0.2">
      <c r="A712" s="110" t="s">
        <v>121</v>
      </c>
      <c r="B712" s="111"/>
      <c r="C712" s="10" t="s">
        <v>112</v>
      </c>
      <c r="D712" s="12" t="s">
        <v>116</v>
      </c>
      <c r="E712" s="12" t="s">
        <v>4</v>
      </c>
      <c r="F712" s="12" t="s">
        <v>117</v>
      </c>
      <c r="G712" s="12" t="s">
        <v>119</v>
      </c>
      <c r="I712" s="150" t="s">
        <v>113</v>
      </c>
      <c r="J712" s="151"/>
      <c r="K712" s="151"/>
      <c r="L712" s="151"/>
      <c r="M712" s="151"/>
      <c r="N712" s="152"/>
      <c r="O712" s="13" t="s">
        <v>116</v>
      </c>
      <c r="P712" s="13" t="s">
        <v>4</v>
      </c>
      <c r="Q712" s="14" t="s">
        <v>208</v>
      </c>
      <c r="R712" s="14" t="s">
        <v>119</v>
      </c>
      <c r="S712" s="16"/>
    </row>
    <row r="713" spans="1:20" x14ac:dyDescent="0.2">
      <c r="A713" s="112"/>
      <c r="B713" s="113"/>
      <c r="C713" s="8" t="s">
        <v>114</v>
      </c>
      <c r="D713" s="9">
        <f>SUM(H326,H384)</f>
        <v>249</v>
      </c>
      <c r="E713" s="6">
        <f>SUM(G326,G384)</f>
        <v>13</v>
      </c>
      <c r="F713" s="146">
        <f>SUM(D713:D715)</f>
        <v>259</v>
      </c>
      <c r="G713" s="139">
        <f>SUM(E713:E715)</f>
        <v>13.5</v>
      </c>
      <c r="H713" s="29"/>
      <c r="I713" s="143" t="s">
        <v>7</v>
      </c>
      <c r="J713" s="144"/>
      <c r="K713" s="144"/>
      <c r="L713" s="144"/>
      <c r="M713" s="144"/>
      <c r="N713" s="145"/>
      <c r="O713" s="9">
        <f>SUM(Q326,Q384)</f>
        <v>160</v>
      </c>
      <c r="P713" s="9">
        <f>SUM(P326,P384)</f>
        <v>9.5</v>
      </c>
      <c r="Q713" s="139">
        <f>SUM(O713:O715)</f>
        <v>855</v>
      </c>
      <c r="R713" s="139">
        <f>SUM(P713:P715)</f>
        <v>46.5</v>
      </c>
      <c r="S713" s="33"/>
      <c r="T713" s="77"/>
    </row>
    <row r="714" spans="1:20" x14ac:dyDescent="0.2">
      <c r="A714" s="112"/>
      <c r="B714" s="113"/>
      <c r="C714" s="8" t="s">
        <v>7</v>
      </c>
      <c r="D714" s="9">
        <f>SUM(K326,K384)</f>
        <v>0</v>
      </c>
      <c r="E714" s="6">
        <f>SUM(J326,J384)</f>
        <v>0</v>
      </c>
      <c r="F714" s="146"/>
      <c r="G714" s="140"/>
      <c r="H714" s="31"/>
      <c r="I714" s="143" t="s">
        <v>19</v>
      </c>
      <c r="J714" s="144"/>
      <c r="K714" s="144"/>
      <c r="L714" s="144"/>
      <c r="M714" s="144"/>
      <c r="N714" s="145"/>
      <c r="O714" s="9">
        <f>SUM(T326,T384)</f>
        <v>395</v>
      </c>
      <c r="P714" s="9">
        <f>SUM(S326,S384)</f>
        <v>26</v>
      </c>
      <c r="Q714" s="140"/>
      <c r="R714" s="140"/>
      <c r="S714" s="33"/>
      <c r="T714" s="77"/>
    </row>
    <row r="715" spans="1:20" x14ac:dyDescent="0.2">
      <c r="A715" s="112"/>
      <c r="B715" s="113"/>
      <c r="C715" s="8" t="s">
        <v>8</v>
      </c>
      <c r="D715" s="9">
        <f>SUM(N326,N384)</f>
        <v>10</v>
      </c>
      <c r="E715" s="6">
        <f>SUM(M326,M384)</f>
        <v>0.5</v>
      </c>
      <c r="F715" s="146"/>
      <c r="G715" s="141"/>
      <c r="H715" s="29"/>
      <c r="I715" s="143" t="s">
        <v>115</v>
      </c>
      <c r="J715" s="144"/>
      <c r="K715" s="144"/>
      <c r="L715" s="144"/>
      <c r="M715" s="144"/>
      <c r="N715" s="145"/>
      <c r="O715" s="9">
        <f>SUM(W326,W384)</f>
        <v>300</v>
      </c>
      <c r="P715" s="9">
        <f>SUM(V326,V384)</f>
        <v>11</v>
      </c>
      <c r="Q715" s="141"/>
      <c r="R715" s="141"/>
      <c r="S715" s="33"/>
      <c r="T715" s="77"/>
    </row>
    <row r="716" spans="1:20" x14ac:dyDescent="0.2">
      <c r="A716" s="112"/>
      <c r="B716" s="113"/>
      <c r="F716" s="33"/>
    </row>
    <row r="717" spans="1:20" x14ac:dyDescent="0.2">
      <c r="A717" s="112"/>
      <c r="B717" s="113"/>
      <c r="C717" s="8" t="s">
        <v>27</v>
      </c>
      <c r="D717" s="7">
        <v>5</v>
      </c>
      <c r="E717" s="77"/>
      <c r="H717" s="147" t="s">
        <v>253</v>
      </c>
      <c r="I717" s="148"/>
      <c r="J717" s="148"/>
      <c r="K717" s="148"/>
      <c r="L717" s="148"/>
      <c r="M717" s="149"/>
      <c r="N717" s="20">
        <f>SUM(F713,Q713)</f>
        <v>1114</v>
      </c>
    </row>
    <row r="718" spans="1:20" x14ac:dyDescent="0.2">
      <c r="A718" s="114"/>
      <c r="B718" s="115"/>
      <c r="F718" s="77"/>
      <c r="H718" s="147" t="s">
        <v>254</v>
      </c>
      <c r="I718" s="148"/>
      <c r="J718" s="148"/>
      <c r="K718" s="148"/>
      <c r="L718" s="148"/>
      <c r="M718" s="149"/>
      <c r="N718" s="20">
        <f>SUM(G713,R713)</f>
        <v>60</v>
      </c>
    </row>
    <row r="721" spans="1:19" ht="31.5" x14ac:dyDescent="0.2">
      <c r="A721" s="110" t="s">
        <v>122</v>
      </c>
      <c r="B721" s="111"/>
      <c r="C721" s="10" t="s">
        <v>112</v>
      </c>
      <c r="D721" s="12" t="s">
        <v>116</v>
      </c>
      <c r="E721" s="12" t="s">
        <v>4</v>
      </c>
      <c r="F721" s="12" t="s">
        <v>209</v>
      </c>
      <c r="G721" s="12" t="s">
        <v>119</v>
      </c>
      <c r="H721" s="33"/>
      <c r="I721" s="153" t="s">
        <v>113</v>
      </c>
      <c r="J721" s="153"/>
      <c r="K721" s="153"/>
      <c r="L721" s="153"/>
      <c r="M721" s="153"/>
      <c r="N721" s="153"/>
      <c r="O721" s="13" t="s">
        <v>116</v>
      </c>
      <c r="P721" s="13" t="s">
        <v>4</v>
      </c>
      <c r="Q721" s="14" t="s">
        <v>208</v>
      </c>
      <c r="R721" s="14" t="s">
        <v>119</v>
      </c>
      <c r="S721" s="16"/>
    </row>
    <row r="722" spans="1:19" x14ac:dyDescent="0.2">
      <c r="A722" s="112"/>
      <c r="B722" s="113"/>
      <c r="C722" s="8" t="s">
        <v>114</v>
      </c>
      <c r="D722" s="9">
        <f>SUM(H449,H510)</f>
        <v>227</v>
      </c>
      <c r="E722" s="6">
        <f>SUM(G449,G510)</f>
        <v>13.5</v>
      </c>
      <c r="F722" s="146">
        <f>SUM(D722:D724)</f>
        <v>272</v>
      </c>
      <c r="G722" s="139">
        <f>SUM(E722:E724)</f>
        <v>16.5</v>
      </c>
      <c r="H722" s="29"/>
      <c r="I722" s="143" t="s">
        <v>7</v>
      </c>
      <c r="J722" s="144"/>
      <c r="K722" s="144"/>
      <c r="L722" s="144"/>
      <c r="M722" s="144"/>
      <c r="N722" s="145"/>
      <c r="O722" s="9">
        <f>SUM(Q449,Q510)</f>
        <v>65</v>
      </c>
      <c r="P722" s="9">
        <f>SUM(P449,P510)</f>
        <v>3</v>
      </c>
      <c r="Q722" s="139">
        <f>SUM(O722:O724)</f>
        <v>820</v>
      </c>
      <c r="R722" s="139">
        <f>SUM(P722:P724)</f>
        <v>43.5</v>
      </c>
      <c r="S722" s="77"/>
    </row>
    <row r="723" spans="1:19" x14ac:dyDescent="0.2">
      <c r="A723" s="112"/>
      <c r="B723" s="113"/>
      <c r="C723" s="8" t="s">
        <v>7</v>
      </c>
      <c r="D723" s="9">
        <f>SUM(K449,K510)</f>
        <v>30</v>
      </c>
      <c r="E723" s="6">
        <f>SUM(J449,J510)</f>
        <v>2</v>
      </c>
      <c r="F723" s="146"/>
      <c r="G723" s="140"/>
      <c r="H723" s="31"/>
      <c r="I723" s="143" t="s">
        <v>19</v>
      </c>
      <c r="J723" s="144"/>
      <c r="K723" s="144"/>
      <c r="L723" s="144"/>
      <c r="M723" s="144"/>
      <c r="N723" s="145"/>
      <c r="O723" s="9">
        <f>SUM(T449,T510)</f>
        <v>455</v>
      </c>
      <c r="P723" s="9">
        <f>SUM(S449,S510)</f>
        <v>29.5</v>
      </c>
      <c r="Q723" s="140"/>
      <c r="R723" s="140"/>
      <c r="S723" s="77"/>
    </row>
    <row r="724" spans="1:19" x14ac:dyDescent="0.2">
      <c r="A724" s="112"/>
      <c r="B724" s="113"/>
      <c r="C724" s="8" t="s">
        <v>8</v>
      </c>
      <c r="D724" s="9">
        <f>SUM(N449,N510)</f>
        <v>15</v>
      </c>
      <c r="E724" s="6">
        <f>SUM(M449,M510)</f>
        <v>1</v>
      </c>
      <c r="F724" s="146"/>
      <c r="G724" s="141"/>
      <c r="H724" s="29"/>
      <c r="I724" s="143" t="s">
        <v>115</v>
      </c>
      <c r="J724" s="144"/>
      <c r="K724" s="144"/>
      <c r="L724" s="144"/>
      <c r="M724" s="144"/>
      <c r="N724" s="145"/>
      <c r="O724" s="9">
        <f>SUM(W449,W510)</f>
        <v>300</v>
      </c>
      <c r="P724" s="9">
        <f>SUM(V449,V510)</f>
        <v>11</v>
      </c>
      <c r="Q724" s="141"/>
      <c r="R724" s="141"/>
    </row>
    <row r="725" spans="1:19" x14ac:dyDescent="0.2">
      <c r="A725" s="112"/>
      <c r="B725" s="113"/>
      <c r="F725" s="77"/>
    </row>
    <row r="726" spans="1:19" x14ac:dyDescent="0.2">
      <c r="A726" s="114"/>
      <c r="B726" s="115"/>
      <c r="C726" s="8" t="s">
        <v>27</v>
      </c>
      <c r="D726" s="7">
        <v>6</v>
      </c>
      <c r="E726" s="77"/>
      <c r="H726" s="147" t="s">
        <v>266</v>
      </c>
      <c r="I726" s="148"/>
      <c r="J726" s="148"/>
      <c r="K726" s="148"/>
      <c r="L726" s="148"/>
      <c r="M726" s="149"/>
      <c r="N726" s="20">
        <f>SUM(F722,Q722)</f>
        <v>1092</v>
      </c>
    </row>
    <row r="727" spans="1:19" x14ac:dyDescent="0.2">
      <c r="H727" s="147" t="s">
        <v>267</v>
      </c>
      <c r="I727" s="148"/>
      <c r="J727" s="148"/>
      <c r="K727" s="148"/>
      <c r="L727" s="148"/>
      <c r="M727" s="149"/>
      <c r="N727" s="20">
        <f>SUM(G722,R722)</f>
        <v>60</v>
      </c>
    </row>
    <row r="729" spans="1:19" ht="31.5" x14ac:dyDescent="0.2">
      <c r="A729" s="110" t="s">
        <v>123</v>
      </c>
      <c r="B729" s="111"/>
      <c r="C729" s="10" t="s">
        <v>112</v>
      </c>
      <c r="D729" s="12" t="s">
        <v>116</v>
      </c>
      <c r="E729" s="12" t="s">
        <v>4</v>
      </c>
      <c r="F729" s="12" t="s">
        <v>117</v>
      </c>
      <c r="G729" s="12" t="s">
        <v>119</v>
      </c>
      <c r="H729" s="33"/>
      <c r="I729" s="153" t="s">
        <v>113</v>
      </c>
      <c r="J729" s="153"/>
      <c r="K729" s="153"/>
      <c r="L729" s="153"/>
      <c r="M729" s="153"/>
      <c r="N729" s="153"/>
      <c r="O729" s="13" t="s">
        <v>116</v>
      </c>
      <c r="P729" s="13" t="s">
        <v>4</v>
      </c>
      <c r="Q729" s="14" t="s">
        <v>208</v>
      </c>
      <c r="R729" s="14" t="s">
        <v>119</v>
      </c>
      <c r="S729" s="16"/>
    </row>
    <row r="730" spans="1:19" x14ac:dyDescent="0.2">
      <c r="A730" s="112"/>
      <c r="B730" s="113"/>
      <c r="C730" s="8" t="s">
        <v>114</v>
      </c>
      <c r="D730" s="9">
        <f>SUM(H598,H641)</f>
        <v>69</v>
      </c>
      <c r="E730" s="98">
        <f>SUM(G598,G641)</f>
        <v>5</v>
      </c>
      <c r="F730" s="146">
        <f>SUM(D730:D732)</f>
        <v>229</v>
      </c>
      <c r="G730" s="139">
        <f>SUM(E730:E732)</f>
        <v>38.5</v>
      </c>
      <c r="H730" s="31"/>
      <c r="I730" s="143" t="s">
        <v>7</v>
      </c>
      <c r="J730" s="144"/>
      <c r="K730" s="144"/>
      <c r="L730" s="144"/>
      <c r="M730" s="144"/>
      <c r="N730" s="145"/>
      <c r="O730" s="9">
        <f>SUM(Q598,Q641)</f>
        <v>20</v>
      </c>
      <c r="P730" s="9">
        <f>SUM(P598,P641)</f>
        <v>1.5</v>
      </c>
      <c r="Q730" s="139">
        <f>SUM(O730:O732)</f>
        <v>530</v>
      </c>
      <c r="R730" s="139">
        <f>SUM(P730:P732)</f>
        <v>21.5</v>
      </c>
      <c r="S730" s="77"/>
    </row>
    <row r="731" spans="1:19" x14ac:dyDescent="0.2">
      <c r="A731" s="112"/>
      <c r="B731" s="113"/>
      <c r="C731" s="8" t="s">
        <v>7</v>
      </c>
      <c r="D731" s="9">
        <f>SUM(K598,K641)</f>
        <v>160</v>
      </c>
      <c r="E731" s="98">
        <f>SUM(J598,J641)</f>
        <v>11.5</v>
      </c>
      <c r="F731" s="146"/>
      <c r="G731" s="140"/>
      <c r="H731" s="29"/>
      <c r="I731" s="143" t="s">
        <v>19</v>
      </c>
      <c r="J731" s="144"/>
      <c r="K731" s="144"/>
      <c r="L731" s="144"/>
      <c r="M731" s="144"/>
      <c r="N731" s="145"/>
      <c r="O731" s="9">
        <f>SUM(T598,T641)</f>
        <v>0</v>
      </c>
      <c r="P731" s="9">
        <f>SUM(S598,S641)</f>
        <v>0</v>
      </c>
      <c r="Q731" s="140"/>
      <c r="R731" s="140"/>
      <c r="S731" s="77"/>
    </row>
    <row r="732" spans="1:19" x14ac:dyDescent="0.2">
      <c r="A732" s="112"/>
      <c r="B732" s="113"/>
      <c r="C732" s="8" t="s">
        <v>8</v>
      </c>
      <c r="D732" s="9">
        <f>SUM(N598,N641)</f>
        <v>0</v>
      </c>
      <c r="E732" s="98">
        <f>SUM(M598,M641)</f>
        <v>22</v>
      </c>
      <c r="F732" s="146"/>
      <c r="G732" s="141"/>
      <c r="I732" s="143" t="s">
        <v>115</v>
      </c>
      <c r="J732" s="144"/>
      <c r="K732" s="144"/>
      <c r="L732" s="144"/>
      <c r="M732" s="144"/>
      <c r="N732" s="145"/>
      <c r="O732" s="9">
        <f>SUM(W598,W641)</f>
        <v>510</v>
      </c>
      <c r="P732" s="9">
        <f>SUM(V598,V641)</f>
        <v>20</v>
      </c>
      <c r="Q732" s="141"/>
      <c r="R732" s="141"/>
    </row>
    <row r="733" spans="1:19" x14ac:dyDescent="0.2">
      <c r="A733" s="112"/>
      <c r="B733" s="113"/>
      <c r="F733" s="77"/>
    </row>
    <row r="734" spans="1:19" x14ac:dyDescent="0.2">
      <c r="A734" s="114"/>
      <c r="B734" s="115"/>
      <c r="C734" s="8" t="s">
        <v>27</v>
      </c>
      <c r="D734" s="7">
        <f>SUM(D602,D646)</f>
        <v>0</v>
      </c>
      <c r="E734" s="77"/>
      <c r="H734" s="147" t="s">
        <v>284</v>
      </c>
      <c r="I734" s="148"/>
      <c r="J734" s="148"/>
      <c r="K734" s="148"/>
      <c r="L734" s="148"/>
      <c r="M734" s="149"/>
      <c r="N734" s="20">
        <f>SUM(F730,Q730)</f>
        <v>759</v>
      </c>
    </row>
    <row r="735" spans="1:19" x14ac:dyDescent="0.2">
      <c r="H735" s="147" t="s">
        <v>285</v>
      </c>
      <c r="I735" s="148"/>
      <c r="J735" s="148"/>
      <c r="K735" s="148"/>
      <c r="L735" s="148"/>
      <c r="M735" s="149"/>
      <c r="N735" s="20">
        <f>SUM(G730,R730)</f>
        <v>60</v>
      </c>
    </row>
    <row r="736" spans="1:19" x14ac:dyDescent="0.2">
      <c r="H736" s="77"/>
      <c r="I736" s="77"/>
      <c r="J736" s="77"/>
      <c r="K736" s="77"/>
      <c r="L736" s="77"/>
      <c r="M736" s="77"/>
      <c r="N736" s="34"/>
    </row>
    <row r="738" spans="1:19" ht="31.5" x14ac:dyDescent="0.2">
      <c r="A738" s="110" t="s">
        <v>111</v>
      </c>
      <c r="B738" s="111"/>
      <c r="C738" s="10" t="s">
        <v>112</v>
      </c>
      <c r="D738" s="12" t="s">
        <v>116</v>
      </c>
      <c r="E738" s="12" t="s">
        <v>4</v>
      </c>
      <c r="F738" s="12" t="s">
        <v>117</v>
      </c>
      <c r="G738" s="12" t="s">
        <v>119</v>
      </c>
      <c r="H738" s="80"/>
      <c r="I738" s="153" t="s">
        <v>113</v>
      </c>
      <c r="J738" s="153"/>
      <c r="K738" s="153"/>
      <c r="L738" s="153"/>
      <c r="M738" s="153"/>
      <c r="N738" s="153"/>
      <c r="O738" s="13" t="s">
        <v>116</v>
      </c>
      <c r="P738" s="13" t="s">
        <v>4</v>
      </c>
      <c r="Q738" s="14" t="s">
        <v>208</v>
      </c>
      <c r="R738" s="14" t="s">
        <v>119</v>
      </c>
      <c r="S738" s="16"/>
    </row>
    <row r="739" spans="1:19" x14ac:dyDescent="0.2">
      <c r="A739" s="112"/>
      <c r="B739" s="113"/>
      <c r="C739" s="8" t="s">
        <v>114</v>
      </c>
      <c r="D739" s="9">
        <f t="shared" ref="D739:E741" si="118">SUM(D695,D704,D713,D722,D730)</f>
        <v>1215</v>
      </c>
      <c r="E739" s="6">
        <f t="shared" si="118"/>
        <v>69.25</v>
      </c>
      <c r="F739" s="146">
        <f>SUM(D739:D741)</f>
        <v>1985</v>
      </c>
      <c r="G739" s="146">
        <f>SUM(E739:E741)</f>
        <v>136.5</v>
      </c>
      <c r="H739" s="31"/>
      <c r="I739" s="142" t="s">
        <v>7</v>
      </c>
      <c r="J739" s="142"/>
      <c r="K739" s="142"/>
      <c r="L739" s="142"/>
      <c r="M739" s="142"/>
      <c r="N739" s="142"/>
      <c r="O739" s="9">
        <f t="shared" ref="O739:P741" si="119">SUM(O695,O704,O713,O722,O730)</f>
        <v>620</v>
      </c>
      <c r="P739" s="9">
        <f t="shared" si="119"/>
        <v>35.5</v>
      </c>
      <c r="Q739" s="139">
        <f>SUM(O739:O741)</f>
        <v>3275</v>
      </c>
      <c r="R739" s="139">
        <f>SUM(P739:P741)</f>
        <v>163.5</v>
      </c>
      <c r="S739" s="77"/>
    </row>
    <row r="740" spans="1:19" x14ac:dyDescent="0.2">
      <c r="A740" s="112"/>
      <c r="B740" s="113"/>
      <c r="C740" s="8" t="s">
        <v>7</v>
      </c>
      <c r="D740" s="9">
        <f t="shared" si="118"/>
        <v>470</v>
      </c>
      <c r="E740" s="6">
        <f t="shared" si="118"/>
        <v>27.5</v>
      </c>
      <c r="F740" s="146"/>
      <c r="G740" s="146"/>
      <c r="H740" s="31"/>
      <c r="I740" s="142" t="s">
        <v>19</v>
      </c>
      <c r="J740" s="142"/>
      <c r="K740" s="142"/>
      <c r="L740" s="142"/>
      <c r="M740" s="142"/>
      <c r="N740" s="142"/>
      <c r="O740" s="9">
        <f t="shared" si="119"/>
        <v>1095</v>
      </c>
      <c r="P740" s="9">
        <f t="shared" si="119"/>
        <v>70</v>
      </c>
      <c r="Q740" s="140"/>
      <c r="R740" s="140"/>
      <c r="S740" s="77"/>
    </row>
    <row r="741" spans="1:19" x14ac:dyDescent="0.2">
      <c r="A741" s="112"/>
      <c r="B741" s="113"/>
      <c r="C741" s="8" t="s">
        <v>8</v>
      </c>
      <c r="D741" s="9">
        <f t="shared" si="118"/>
        <v>300</v>
      </c>
      <c r="E741" s="6">
        <f t="shared" si="118"/>
        <v>39.75</v>
      </c>
      <c r="F741" s="146"/>
      <c r="G741" s="146"/>
      <c r="I741" s="142" t="s">
        <v>115</v>
      </c>
      <c r="J741" s="142"/>
      <c r="K741" s="142"/>
      <c r="L741" s="142"/>
      <c r="M741" s="142"/>
      <c r="N741" s="142"/>
      <c r="O741" s="9">
        <f t="shared" si="119"/>
        <v>1560</v>
      </c>
      <c r="P741" s="9">
        <f t="shared" si="119"/>
        <v>58</v>
      </c>
      <c r="Q741" s="141"/>
      <c r="R741" s="141"/>
    </row>
    <row r="742" spans="1:19" x14ac:dyDescent="0.2">
      <c r="A742" s="112"/>
      <c r="B742" s="113"/>
      <c r="F742" s="77"/>
    </row>
    <row r="743" spans="1:19" x14ac:dyDescent="0.2">
      <c r="A743" s="114"/>
      <c r="B743" s="115"/>
      <c r="C743" s="8" t="s">
        <v>27</v>
      </c>
      <c r="D743" s="7">
        <f>SUM(D699,D708,D717,D726,D734)</f>
        <v>19</v>
      </c>
      <c r="E743" s="77"/>
      <c r="H743" s="147" t="s">
        <v>286</v>
      </c>
      <c r="I743" s="148"/>
      <c r="J743" s="148"/>
      <c r="K743" s="148"/>
      <c r="L743" s="148"/>
      <c r="M743" s="149"/>
      <c r="N743" s="20">
        <f>SUM(F739,Q739)</f>
        <v>5260</v>
      </c>
    </row>
    <row r="744" spans="1:19" x14ac:dyDescent="0.2">
      <c r="H744" s="147" t="s">
        <v>287</v>
      </c>
      <c r="I744" s="148"/>
      <c r="J744" s="148"/>
      <c r="K744" s="148"/>
      <c r="L744" s="148"/>
      <c r="M744" s="149"/>
      <c r="N744" s="20">
        <f>SUM(G739,R739)</f>
        <v>300</v>
      </c>
    </row>
    <row r="748" spans="1:19" ht="24" customHeight="1" x14ac:dyDescent="0.2">
      <c r="B748" s="106" t="s">
        <v>288</v>
      </c>
      <c r="C748" s="107"/>
      <c r="D748" s="36">
        <f>SUM(Q739)</f>
        <v>3275</v>
      </c>
    </row>
    <row r="749" spans="1:19" ht="24" customHeight="1" x14ac:dyDescent="0.2">
      <c r="B749" s="108" t="s">
        <v>289</v>
      </c>
      <c r="C749" s="109"/>
      <c r="D749" s="37">
        <f>SUM(R739)</f>
        <v>163.5</v>
      </c>
    </row>
    <row r="750" spans="1:19" ht="25.35" customHeight="1" x14ac:dyDescent="0.2">
      <c r="C750" s="35" t="s">
        <v>290</v>
      </c>
      <c r="D750" s="37">
        <v>300</v>
      </c>
    </row>
    <row r="751" spans="1:19" ht="26.45" customHeight="1" x14ac:dyDescent="0.2">
      <c r="C751" s="15" t="s">
        <v>291</v>
      </c>
      <c r="D751" s="70">
        <f>D749/D750*100%</f>
        <v>0.54500000000000004</v>
      </c>
    </row>
  </sheetData>
  <mergeCells count="522">
    <mergeCell ref="G473:W473"/>
    <mergeCell ref="F413:F415"/>
    <mergeCell ref="O342:W342"/>
    <mergeCell ref="P348:R348"/>
    <mergeCell ref="P413:W413"/>
    <mergeCell ref="S348:U348"/>
    <mergeCell ref="V348:W348"/>
    <mergeCell ref="G347:O347"/>
    <mergeCell ref="G348:I348"/>
    <mergeCell ref="P347:W347"/>
    <mergeCell ref="S414:U414"/>
    <mergeCell ref="V414:W414"/>
    <mergeCell ref="F427:F428"/>
    <mergeCell ref="M414:O414"/>
    <mergeCell ref="J414:L414"/>
    <mergeCell ref="O468:W468"/>
    <mergeCell ref="C468:N468"/>
    <mergeCell ref="A451:W451"/>
    <mergeCell ref="O408:W408"/>
    <mergeCell ref="A549:C549"/>
    <mergeCell ref="A552:C552"/>
    <mergeCell ref="A565:C565"/>
    <mergeCell ref="A561:C561"/>
    <mergeCell ref="A479:C479"/>
    <mergeCell ref="A482:C482"/>
    <mergeCell ref="A485:C485"/>
    <mergeCell ref="A494:C494"/>
    <mergeCell ref="C538:N538"/>
    <mergeCell ref="D540:F540"/>
    <mergeCell ref="C535:N535"/>
    <mergeCell ref="J542:L542"/>
    <mergeCell ref="M542:O542"/>
    <mergeCell ref="A546:C546"/>
    <mergeCell ref="D541:D543"/>
    <mergeCell ref="E541:E543"/>
    <mergeCell ref="F541:F543"/>
    <mergeCell ref="C537:N537"/>
    <mergeCell ref="C540:C543"/>
    <mergeCell ref="A537:B537"/>
    <mergeCell ref="A540:A543"/>
    <mergeCell ref="G540:W540"/>
    <mergeCell ref="P474:W474"/>
    <mergeCell ref="P475:R475"/>
    <mergeCell ref="V475:W475"/>
    <mergeCell ref="E474:E476"/>
    <mergeCell ref="M475:O475"/>
    <mergeCell ref="A512:W512"/>
    <mergeCell ref="G542:I542"/>
    <mergeCell ref="G541:O541"/>
    <mergeCell ref="O535:W535"/>
    <mergeCell ref="A497:C497"/>
    <mergeCell ref="A500:C500"/>
    <mergeCell ref="P620:W620"/>
    <mergeCell ref="P621:R621"/>
    <mergeCell ref="D577:W577"/>
    <mergeCell ref="D572:W572"/>
    <mergeCell ref="C614:N614"/>
    <mergeCell ref="C616:N616"/>
    <mergeCell ref="S621:U621"/>
    <mergeCell ref="V621:W621"/>
    <mergeCell ref="O614:W614"/>
    <mergeCell ref="O615:W615"/>
    <mergeCell ref="D620:D622"/>
    <mergeCell ref="D619:F619"/>
    <mergeCell ref="G619:W619"/>
    <mergeCell ref="J621:L621"/>
    <mergeCell ref="M621:O621"/>
    <mergeCell ref="E620:E622"/>
    <mergeCell ref="F620:F622"/>
    <mergeCell ref="G621:I621"/>
    <mergeCell ref="A592:C592"/>
    <mergeCell ref="G620:O620"/>
    <mergeCell ref="D582:W582"/>
    <mergeCell ref="D592:W592"/>
    <mergeCell ref="D587:W587"/>
    <mergeCell ref="A558:C558"/>
    <mergeCell ref="D413:D415"/>
    <mergeCell ref="E413:E415"/>
    <mergeCell ref="A424:C424"/>
    <mergeCell ref="G286:O286"/>
    <mergeCell ref="S542:U542"/>
    <mergeCell ref="A325:C325"/>
    <mergeCell ref="C341:N341"/>
    <mergeCell ref="C409:N409"/>
    <mergeCell ref="G413:O413"/>
    <mergeCell ref="D412:F412"/>
    <mergeCell ref="C410:N410"/>
    <mergeCell ref="G412:W412"/>
    <mergeCell ref="A385:W385"/>
    <mergeCell ref="A386:W386"/>
    <mergeCell ref="P287:R287"/>
    <mergeCell ref="A291:C291"/>
    <mergeCell ref="C285:C288"/>
    <mergeCell ref="D286:D288"/>
    <mergeCell ref="E286:E288"/>
    <mergeCell ref="A341:B341"/>
    <mergeCell ref="A407:B407"/>
    <mergeCell ref="O407:W407"/>
    <mergeCell ref="A408:B408"/>
    <mergeCell ref="P541:W541"/>
    <mergeCell ref="P542:R542"/>
    <mergeCell ref="A535:B535"/>
    <mergeCell ref="A510:C510"/>
    <mergeCell ref="C471:N471"/>
    <mergeCell ref="A384:C384"/>
    <mergeCell ref="A449:C449"/>
    <mergeCell ref="A506:C506"/>
    <mergeCell ref="A509:C509"/>
    <mergeCell ref="C407:N407"/>
    <mergeCell ref="A469:B469"/>
    <mergeCell ref="B540:B543"/>
    <mergeCell ref="A511:W511"/>
    <mergeCell ref="V542:W542"/>
    <mergeCell ref="A473:A476"/>
    <mergeCell ref="B473:B476"/>
    <mergeCell ref="C473:C476"/>
    <mergeCell ref="D474:D476"/>
    <mergeCell ref="G474:O474"/>
    <mergeCell ref="G475:I475"/>
    <mergeCell ref="D473:F473"/>
    <mergeCell ref="J475:L475"/>
    <mergeCell ref="F474:F476"/>
    <mergeCell ref="S475:U475"/>
    <mergeCell ref="O469:W469"/>
    <mergeCell ref="A470:B470"/>
    <mergeCell ref="P414:R414"/>
    <mergeCell ref="A328:W328"/>
    <mergeCell ref="A468:B468"/>
    <mergeCell ref="B357:C357"/>
    <mergeCell ref="C358:C361"/>
    <mergeCell ref="A346:A349"/>
    <mergeCell ref="O341:W341"/>
    <mergeCell ref="D358:D361"/>
    <mergeCell ref="C343:N343"/>
    <mergeCell ref="A362:C362"/>
    <mergeCell ref="A380:C380"/>
    <mergeCell ref="A383:C383"/>
    <mergeCell ref="A418:C418"/>
    <mergeCell ref="D427:D428"/>
    <mergeCell ref="E427:E428"/>
    <mergeCell ref="A435:C435"/>
    <mergeCell ref="C148:N148"/>
    <mergeCell ref="A150:A153"/>
    <mergeCell ref="B150:B153"/>
    <mergeCell ref="C150:C153"/>
    <mergeCell ref="D162:W162"/>
    <mergeCell ref="D85:D87"/>
    <mergeCell ref="E85:E87"/>
    <mergeCell ref="F169:F170"/>
    <mergeCell ref="D151:D153"/>
    <mergeCell ref="E151:E153"/>
    <mergeCell ref="F151:F153"/>
    <mergeCell ref="G151:O151"/>
    <mergeCell ref="F163:F165"/>
    <mergeCell ref="V152:W152"/>
    <mergeCell ref="A156:C156"/>
    <mergeCell ref="A159:C159"/>
    <mergeCell ref="A167:C167"/>
    <mergeCell ref="M152:O152"/>
    <mergeCell ref="G152:I152"/>
    <mergeCell ref="G150:W150"/>
    <mergeCell ref="D150:F150"/>
    <mergeCell ref="J152:L152"/>
    <mergeCell ref="A147:B147"/>
    <mergeCell ref="C147:N147"/>
    <mergeCell ref="B98:C98"/>
    <mergeCell ref="D98:W98"/>
    <mergeCell ref="C99:C102"/>
    <mergeCell ref="A132:C132"/>
    <mergeCell ref="A145:B145"/>
    <mergeCell ref="C145:N145"/>
    <mergeCell ref="O145:W145"/>
    <mergeCell ref="A88:W88"/>
    <mergeCell ref="C81:N81"/>
    <mergeCell ref="C82:N82"/>
    <mergeCell ref="A84:A87"/>
    <mergeCell ref="A95:C95"/>
    <mergeCell ref="B84:B87"/>
    <mergeCell ref="C84:C87"/>
    <mergeCell ref="A127:A128"/>
    <mergeCell ref="B127:B128"/>
    <mergeCell ref="A129:W129"/>
    <mergeCell ref="A38:C38"/>
    <mergeCell ref="F26:F28"/>
    <mergeCell ref="A79:B79"/>
    <mergeCell ref="C79:N79"/>
    <mergeCell ref="O79:W79"/>
    <mergeCell ref="A80:B80"/>
    <mergeCell ref="C80:N80"/>
    <mergeCell ref="O80:W80"/>
    <mergeCell ref="A61:C61"/>
    <mergeCell ref="A29:A31"/>
    <mergeCell ref="D29:D31"/>
    <mergeCell ref="E29:E31"/>
    <mergeCell ref="G29:G31"/>
    <mergeCell ref="H29:W29"/>
    <mergeCell ref="C29:C31"/>
    <mergeCell ref="A26:A28"/>
    <mergeCell ref="C26:C28"/>
    <mergeCell ref="H26:W26"/>
    <mergeCell ref="F29:F31"/>
    <mergeCell ref="D26:D28"/>
    <mergeCell ref="E26:E28"/>
    <mergeCell ref="G26:G28"/>
    <mergeCell ref="A39:W39"/>
    <mergeCell ref="A42:C42"/>
    <mergeCell ref="A43:W43"/>
    <mergeCell ref="A45:C45"/>
    <mergeCell ref="A46:W46"/>
    <mergeCell ref="G86:I86"/>
    <mergeCell ref="M86:O86"/>
    <mergeCell ref="A48:C48"/>
    <mergeCell ref="A49:W49"/>
    <mergeCell ref="A51:C51"/>
    <mergeCell ref="A52:W52"/>
    <mergeCell ref="A53:W53"/>
    <mergeCell ref="A60:C60"/>
    <mergeCell ref="D84:F84"/>
    <mergeCell ref="G84:W84"/>
    <mergeCell ref="S86:U86"/>
    <mergeCell ref="V86:W86"/>
    <mergeCell ref="F85:F87"/>
    <mergeCell ref="G85:O85"/>
    <mergeCell ref="J86:L86"/>
    <mergeCell ref="A81:B81"/>
    <mergeCell ref="G63:O63"/>
    <mergeCell ref="A2:B2"/>
    <mergeCell ref="C3:N3"/>
    <mergeCell ref="C6:C9"/>
    <mergeCell ref="B6:B9"/>
    <mergeCell ref="A6:A9"/>
    <mergeCell ref="A22:C22"/>
    <mergeCell ref="A23:W23"/>
    <mergeCell ref="A15:A18"/>
    <mergeCell ref="C15:C18"/>
    <mergeCell ref="D15:D18"/>
    <mergeCell ref="E15:E18"/>
    <mergeCell ref="F15:F18"/>
    <mergeCell ref="J8:L8"/>
    <mergeCell ref="D6:F6"/>
    <mergeCell ref="G6:W6"/>
    <mergeCell ref="V8:W8"/>
    <mergeCell ref="S8:U8"/>
    <mergeCell ref="G7:O7"/>
    <mergeCell ref="M8:O8"/>
    <mergeCell ref="G8:I8"/>
    <mergeCell ref="G16:G18"/>
    <mergeCell ref="G15:W15"/>
    <mergeCell ref="C4:N4"/>
    <mergeCell ref="P7:W7"/>
    <mergeCell ref="A1:B1"/>
    <mergeCell ref="C1:N1"/>
    <mergeCell ref="A3:B3"/>
    <mergeCell ref="C2:N2"/>
    <mergeCell ref="E7:E9"/>
    <mergeCell ref="A115:W115"/>
    <mergeCell ref="A118:W118"/>
    <mergeCell ref="A146:B146"/>
    <mergeCell ref="C146:N146"/>
    <mergeCell ref="O146:W146"/>
    <mergeCell ref="A120:C120"/>
    <mergeCell ref="A121:W121"/>
    <mergeCell ref="A122:W122"/>
    <mergeCell ref="A125:C125"/>
    <mergeCell ref="A126:W126"/>
    <mergeCell ref="A131:C131"/>
    <mergeCell ref="O1:W1"/>
    <mergeCell ref="O2:W2"/>
    <mergeCell ref="D7:D9"/>
    <mergeCell ref="A10:W10"/>
    <mergeCell ref="A57:C57"/>
    <mergeCell ref="A58:W58"/>
    <mergeCell ref="F7:F9"/>
    <mergeCell ref="A98:A102"/>
    <mergeCell ref="A598:C598"/>
    <mergeCell ref="A616:B616"/>
    <mergeCell ref="A619:A622"/>
    <mergeCell ref="B619:B622"/>
    <mergeCell ref="A376:C376"/>
    <mergeCell ref="A357:A361"/>
    <mergeCell ref="A303:C303"/>
    <mergeCell ref="V287:W287"/>
    <mergeCell ref="A174:A175"/>
    <mergeCell ref="D174:D175"/>
    <mergeCell ref="E174:E175"/>
    <mergeCell ref="F174:F175"/>
    <mergeCell ref="D218:F218"/>
    <mergeCell ref="G218:W218"/>
    <mergeCell ref="C213:N213"/>
    <mergeCell ref="C215:N215"/>
    <mergeCell ref="J220:L220"/>
    <mergeCell ref="A247:C247"/>
    <mergeCell ref="A250:C250"/>
    <mergeCell ref="A282:B282"/>
    <mergeCell ref="A285:A288"/>
    <mergeCell ref="B285:B288"/>
    <mergeCell ref="M287:O287"/>
    <mergeCell ref="A230:A233"/>
    <mergeCell ref="R695:R697"/>
    <mergeCell ref="A688:B688"/>
    <mergeCell ref="A625:C625"/>
    <mergeCell ref="A628:C628"/>
    <mergeCell ref="A631:C631"/>
    <mergeCell ref="A634:C634"/>
    <mergeCell ref="A637:C637"/>
    <mergeCell ref="O688:W688"/>
    <mergeCell ref="C688:M688"/>
    <mergeCell ref="Q695:Q697"/>
    <mergeCell ref="I695:N695"/>
    <mergeCell ref="I696:N696"/>
    <mergeCell ref="I697:N697"/>
    <mergeCell ref="O689:W689"/>
    <mergeCell ref="F739:F741"/>
    <mergeCell ref="G739:G741"/>
    <mergeCell ref="G730:G732"/>
    <mergeCell ref="C617:N617"/>
    <mergeCell ref="C619:C622"/>
    <mergeCell ref="I694:N694"/>
    <mergeCell ref="F695:F697"/>
    <mergeCell ref="G695:G697"/>
    <mergeCell ref="H699:M699"/>
    <mergeCell ref="H700:M700"/>
    <mergeCell ref="F231:F233"/>
    <mergeCell ref="B174:B175"/>
    <mergeCell ref="F299:F302"/>
    <mergeCell ref="E358:E361"/>
    <mergeCell ref="A450:W450"/>
    <mergeCell ref="A370:C370"/>
    <mergeCell ref="F704:F706"/>
    <mergeCell ref="F722:F724"/>
    <mergeCell ref="F730:F732"/>
    <mergeCell ref="F713:F715"/>
    <mergeCell ref="G722:G724"/>
    <mergeCell ref="A215:B215"/>
    <mergeCell ref="A218:A221"/>
    <mergeCell ref="B218:B221"/>
    <mergeCell ref="C218:C221"/>
    <mergeCell ref="D219:D221"/>
    <mergeCell ref="E219:E221"/>
    <mergeCell ref="F219:F221"/>
    <mergeCell ref="D299:D302"/>
    <mergeCell ref="E299:E302"/>
    <mergeCell ref="F286:F288"/>
    <mergeCell ref="A235:C235"/>
    <mergeCell ref="A224:C224"/>
    <mergeCell ref="A227:C227"/>
    <mergeCell ref="A162:A165"/>
    <mergeCell ref="C164:C165"/>
    <mergeCell ref="B162:C162"/>
    <mergeCell ref="D163:D165"/>
    <mergeCell ref="E163:E165"/>
    <mergeCell ref="A178:C178"/>
    <mergeCell ref="A597:C597"/>
    <mergeCell ref="A572:C572"/>
    <mergeCell ref="A573:C573"/>
    <mergeCell ref="A578:C578"/>
    <mergeCell ref="A582:C582"/>
    <mergeCell ref="A593:C593"/>
    <mergeCell ref="A191:C191"/>
    <mergeCell ref="A536:B536"/>
    <mergeCell ref="C299:C302"/>
    <mergeCell ref="A318:C318"/>
    <mergeCell ref="E231:E233"/>
    <mergeCell ref="E169:E170"/>
    <mergeCell ref="A169:A170"/>
    <mergeCell ref="B169:B170"/>
    <mergeCell ref="D169:D170"/>
    <mergeCell ref="B230:C230"/>
    <mergeCell ref="D231:D233"/>
    <mergeCell ref="D567:W567"/>
    <mergeCell ref="A373:C373"/>
    <mergeCell ref="A438:C438"/>
    <mergeCell ref="A441:C441"/>
    <mergeCell ref="A421:C421"/>
    <mergeCell ref="B298:C298"/>
    <mergeCell ref="A181:C181"/>
    <mergeCell ref="A184:C184"/>
    <mergeCell ref="F358:F361"/>
    <mergeCell ref="A312:C312"/>
    <mergeCell ref="A315:C315"/>
    <mergeCell ref="D347:D349"/>
    <mergeCell ref="E347:E349"/>
    <mergeCell ref="F347:F349"/>
    <mergeCell ref="D346:F346"/>
    <mergeCell ref="A352:C352"/>
    <mergeCell ref="A355:C355"/>
    <mergeCell ref="C232:C233"/>
    <mergeCell ref="D230:W230"/>
    <mergeCell ref="V220:W220"/>
    <mergeCell ref="G220:I220"/>
    <mergeCell ref="G219:O219"/>
    <mergeCell ref="M220:O220"/>
    <mergeCell ref="S220:U220"/>
    <mergeCell ref="G414:I414"/>
    <mergeCell ref="C470:N470"/>
    <mergeCell ref="A214:B214"/>
    <mergeCell ref="A188:C188"/>
    <mergeCell ref="A244:C244"/>
    <mergeCell ref="A409:B409"/>
    <mergeCell ref="A412:A415"/>
    <mergeCell ref="B412:B415"/>
    <mergeCell ref="C412:C415"/>
    <mergeCell ref="A445:C445"/>
    <mergeCell ref="A327:W327"/>
    <mergeCell ref="J287:L287"/>
    <mergeCell ref="C280:N280"/>
    <mergeCell ref="C282:N282"/>
    <mergeCell ref="O280:W280"/>
    <mergeCell ref="A281:B281"/>
    <mergeCell ref="O281:W281"/>
    <mergeCell ref="S287:U287"/>
    <mergeCell ref="C216:N216"/>
    <mergeCell ref="C344:N344"/>
    <mergeCell ref="A213:B213"/>
    <mergeCell ref="O214:W214"/>
    <mergeCell ref="O213:W213"/>
    <mergeCell ref="C346:C349"/>
    <mergeCell ref="G346:W346"/>
    <mergeCell ref="J348:L348"/>
    <mergeCell ref="M348:O348"/>
    <mergeCell ref="A258:C258"/>
    <mergeCell ref="A326:C326"/>
    <mergeCell ref="A322:C322"/>
    <mergeCell ref="A254:C254"/>
    <mergeCell ref="A257:C257"/>
    <mergeCell ref="A280:B280"/>
    <mergeCell ref="C283:N283"/>
    <mergeCell ref="D285:F285"/>
    <mergeCell ref="G285:W285"/>
    <mergeCell ref="G287:I287"/>
    <mergeCell ref="A298:A302"/>
    <mergeCell ref="B346:B349"/>
    <mergeCell ref="A343:B343"/>
    <mergeCell ref="A342:B342"/>
    <mergeCell ref="A295:C295"/>
    <mergeCell ref="P286:W286"/>
    <mergeCell ref="H744:M744"/>
    <mergeCell ref="I703:N703"/>
    <mergeCell ref="I704:N704"/>
    <mergeCell ref="I705:N705"/>
    <mergeCell ref="P8:R8"/>
    <mergeCell ref="P85:W85"/>
    <mergeCell ref="P86:R86"/>
    <mergeCell ref="P151:W151"/>
    <mergeCell ref="P152:R152"/>
    <mergeCell ref="P219:W219"/>
    <mergeCell ref="P220:R220"/>
    <mergeCell ref="O536:W536"/>
    <mergeCell ref="S152:U152"/>
    <mergeCell ref="A96:W96"/>
    <mergeCell ref="A106:C106"/>
    <mergeCell ref="A107:W107"/>
    <mergeCell ref="A111:C111"/>
    <mergeCell ref="A112:W112"/>
    <mergeCell ref="A114:C114"/>
    <mergeCell ref="A117:C117"/>
    <mergeCell ref="D99:D102"/>
    <mergeCell ref="E99:E102"/>
    <mergeCell ref="F99:F102"/>
    <mergeCell ref="G99:G102"/>
    <mergeCell ref="H743:M743"/>
    <mergeCell ref="I738:N738"/>
    <mergeCell ref="H718:M718"/>
    <mergeCell ref="H726:M726"/>
    <mergeCell ref="H727:M727"/>
    <mergeCell ref="H734:M734"/>
    <mergeCell ref="H735:M735"/>
    <mergeCell ref="I730:N730"/>
    <mergeCell ref="I731:N731"/>
    <mergeCell ref="I732:N732"/>
    <mergeCell ref="I729:N729"/>
    <mergeCell ref="I721:N721"/>
    <mergeCell ref="I722:N722"/>
    <mergeCell ref="I723:N723"/>
    <mergeCell ref="I724:N724"/>
    <mergeCell ref="Q730:Q732"/>
    <mergeCell ref="R730:R732"/>
    <mergeCell ref="I739:N739"/>
    <mergeCell ref="Q739:Q741"/>
    <mergeCell ref="R739:R741"/>
    <mergeCell ref="I740:N740"/>
    <mergeCell ref="I741:N741"/>
    <mergeCell ref="I706:N706"/>
    <mergeCell ref="G704:G706"/>
    <mergeCell ref="R704:R706"/>
    <mergeCell ref="Q704:Q706"/>
    <mergeCell ref="H708:M708"/>
    <mergeCell ref="H709:M709"/>
    <mergeCell ref="I714:N714"/>
    <mergeCell ref="I713:N713"/>
    <mergeCell ref="I715:N715"/>
    <mergeCell ref="I712:N712"/>
    <mergeCell ref="Q713:Q715"/>
    <mergeCell ref="R713:R715"/>
    <mergeCell ref="G713:G715"/>
    <mergeCell ref="Q722:Q724"/>
    <mergeCell ref="R722:R724"/>
    <mergeCell ref="H717:M717"/>
    <mergeCell ref="C427:C428"/>
    <mergeCell ref="B748:C748"/>
    <mergeCell ref="B749:C749"/>
    <mergeCell ref="A738:B743"/>
    <mergeCell ref="A729:B734"/>
    <mergeCell ref="A721:B726"/>
    <mergeCell ref="A712:B718"/>
    <mergeCell ref="A703:B709"/>
    <mergeCell ref="A615:B615"/>
    <mergeCell ref="A555:C555"/>
    <mergeCell ref="A694:B700"/>
    <mergeCell ref="A640:C640"/>
    <mergeCell ref="A567:C567"/>
    <mergeCell ref="A568:C568"/>
    <mergeCell ref="A689:B689"/>
    <mergeCell ref="A690:B690"/>
    <mergeCell ref="A577:C577"/>
    <mergeCell ref="A588:C588"/>
    <mergeCell ref="A583:C583"/>
    <mergeCell ref="A587:C587"/>
    <mergeCell ref="A448:C448"/>
    <mergeCell ref="A427:A428"/>
    <mergeCell ref="B427:B428"/>
    <mergeCell ref="A614:B614"/>
  </mergeCells>
  <phoneticPr fontId="0" type="noConversion"/>
  <printOptions horizontalCentered="1" verticalCentered="1"/>
  <pageMargins left="0" right="0" top="0.11811023622047245" bottom="0.11811023622047245" header="0.39370078740157483" footer="0"/>
  <pageSetup paperSize="8" scale="77" fitToHeight="0" orientation="landscape" r:id="rId1"/>
  <headerFooter alignWithMargins="0">
    <oddFooter>&amp;C&amp;"Times New Roman,Pogrubiona"Plan studiów - Fizjoterapia 2024-2029</oddFooter>
  </headerFooter>
  <rowBreaks count="10" manualBreakCount="10">
    <brk id="76" max="16383" man="1"/>
    <brk id="143" max="16383" man="1"/>
    <brk id="207" max="16383" man="1"/>
    <brk id="274" max="16383" man="1"/>
    <brk id="338" max="16383" man="1"/>
    <brk id="403" max="16383" man="1"/>
    <brk id="464" max="16383" man="1"/>
    <brk id="527" max="16383" man="1"/>
    <brk id="612" max="16383" man="1"/>
    <brk id="667" max="16383" man="1"/>
  </rowBreaks>
  <colBreaks count="1" manualBreakCount="1">
    <brk id="23" max="1048575" man="1"/>
  </colBreaks>
  <ignoredErrors>
    <ignoredError sqref="D300:E302 D359:E361 D428:E428 D15" formulaRange="1"/>
    <ignoredError sqref="E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studiów FZ 2024-2029</vt:lpstr>
      <vt:lpstr>'Plan studiów FZ 2024-2029'!Obszar_wydruku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Jolanta Moritz</cp:lastModifiedBy>
  <cp:lastPrinted>2024-05-08T10:37:02Z</cp:lastPrinted>
  <dcterms:created xsi:type="dcterms:W3CDTF">1997-02-26T13:46:56Z</dcterms:created>
  <dcterms:modified xsi:type="dcterms:W3CDTF">2025-05-26T10:17:35Z</dcterms:modified>
</cp:coreProperties>
</file>