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activeTab="1"/>
  </bookViews>
  <sheets>
    <sheet name="Semestr 1" sheetId="1" r:id="rId1"/>
    <sheet name="Semestr 2" sheetId="2" r:id="rId2"/>
    <sheet name="Semestr 3" sheetId="3" r:id="rId3"/>
    <sheet name="Semestr 4" sheetId="4" r:id="rId4"/>
    <sheet name="podsumowanie" sheetId="6" r:id="rId5"/>
    <sheet name="%" sheetId="5" state="hidden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34" i="3" l="1"/>
  <c r="BD34" i="3"/>
  <c r="BC34" i="3"/>
  <c r="BB34" i="3"/>
  <c r="BF34" i="3" s="1"/>
  <c r="H34" i="3"/>
  <c r="BB53" i="2"/>
  <c r="BC53" i="2"/>
  <c r="BD53" i="2"/>
  <c r="BE53" i="2"/>
  <c r="BF53" i="2"/>
  <c r="I34" i="4"/>
  <c r="J34" i="4"/>
  <c r="K34" i="4"/>
  <c r="H34" i="4"/>
  <c r="BE33" i="4"/>
  <c r="BD33" i="4"/>
  <c r="BC33" i="4"/>
  <c r="BB33" i="4"/>
  <c r="BF33" i="4" s="1"/>
  <c r="H33" i="4"/>
  <c r="I25" i="1"/>
  <c r="AK19" i="3"/>
  <c r="BF25" i="4"/>
  <c r="BC24" i="4"/>
  <c r="BB24" i="4"/>
  <c r="V26" i="4"/>
  <c r="Q26" i="4"/>
  <c r="I26" i="4"/>
  <c r="BB42" i="2"/>
  <c r="BC42" i="2"/>
  <c r="BD42" i="2"/>
  <c r="BE42" i="2"/>
  <c r="BB43" i="2"/>
  <c r="BC43" i="2"/>
  <c r="BD43" i="2"/>
  <c r="BE43" i="2"/>
  <c r="Q44" i="2"/>
  <c r="I44" i="2"/>
  <c r="V32" i="3"/>
  <c r="V29" i="3"/>
  <c r="V19" i="3"/>
  <c r="V11" i="3"/>
  <c r="H42" i="2"/>
  <c r="H28" i="4"/>
  <c r="H19" i="4"/>
  <c r="H20" i="4"/>
  <c r="H21" i="4"/>
  <c r="H22" i="4"/>
  <c r="H23" i="4"/>
  <c r="H18" i="4"/>
  <c r="H14" i="4"/>
  <c r="H12" i="4"/>
  <c r="H11" i="4"/>
  <c r="BB37" i="2"/>
  <c r="BB36" i="2"/>
  <c r="BB35" i="2"/>
  <c r="BB34" i="2"/>
  <c r="BB33" i="2"/>
  <c r="BB32" i="2"/>
  <c r="BB38" i="2"/>
  <c r="BB39" i="2"/>
  <c r="BB40" i="2"/>
  <c r="BB41" i="2"/>
  <c r="BC33" i="2"/>
  <c r="BD33" i="2"/>
  <c r="BE33" i="2"/>
  <c r="BC34" i="2"/>
  <c r="BD34" i="2"/>
  <c r="BE34" i="2"/>
  <c r="BC35" i="2"/>
  <c r="BD35" i="2"/>
  <c r="BE35" i="2"/>
  <c r="BC36" i="2"/>
  <c r="BD36" i="2"/>
  <c r="BE36" i="2"/>
  <c r="BC37" i="2"/>
  <c r="BD37" i="2"/>
  <c r="BE37" i="2"/>
  <c r="BC38" i="2"/>
  <c r="BD38" i="2"/>
  <c r="BE38" i="2"/>
  <c r="BC39" i="2"/>
  <c r="BD39" i="2"/>
  <c r="BE39" i="2"/>
  <c r="BC40" i="2"/>
  <c r="BD40" i="2"/>
  <c r="BE40" i="2"/>
  <c r="BC41" i="2"/>
  <c r="BD41" i="2"/>
  <c r="BE41" i="2"/>
  <c r="AA29" i="1"/>
  <c r="V44" i="2"/>
  <c r="L44" i="2"/>
  <c r="H35" i="2"/>
  <c r="H37" i="2"/>
  <c r="H39" i="2"/>
  <c r="H33" i="2"/>
  <c r="J18" i="3"/>
  <c r="J14" i="3"/>
  <c r="J13" i="3"/>
  <c r="J15" i="3"/>
  <c r="H31" i="3"/>
  <c r="H24" i="3"/>
  <c r="H25" i="3"/>
  <c r="H26" i="3"/>
  <c r="H27" i="3"/>
  <c r="H28" i="3"/>
  <c r="H23" i="3"/>
  <c r="H22" i="3"/>
  <c r="H21" i="3"/>
  <c r="H18" i="3"/>
  <c r="H15" i="3"/>
  <c r="H14" i="3"/>
  <c r="H13" i="3"/>
  <c r="H8" i="3"/>
  <c r="H9" i="3"/>
  <c r="H10" i="3"/>
  <c r="H7" i="3"/>
  <c r="H53" i="2"/>
  <c r="H50" i="2"/>
  <c r="H47" i="2"/>
  <c r="H46" i="2"/>
  <c r="H26" i="2"/>
  <c r="H27" i="2"/>
  <c r="H28" i="2"/>
  <c r="H29" i="2"/>
  <c r="H30" i="2"/>
  <c r="H31" i="2"/>
  <c r="H32" i="2"/>
  <c r="H25" i="2"/>
  <c r="H18" i="2"/>
  <c r="H19" i="2"/>
  <c r="H20" i="2"/>
  <c r="H21" i="2"/>
  <c r="H22" i="2"/>
  <c r="H17" i="2"/>
  <c r="H15" i="2"/>
  <c r="H13" i="2"/>
  <c r="H8" i="2"/>
  <c r="H9" i="2"/>
  <c r="H10" i="2"/>
  <c r="H7" i="2"/>
  <c r="H27" i="1"/>
  <c r="H24" i="1"/>
  <c r="H25" i="1" s="1"/>
  <c r="H20" i="1"/>
  <c r="H21" i="1"/>
  <c r="H19" i="1"/>
  <c r="H14" i="1"/>
  <c r="H15" i="1"/>
  <c r="H16" i="1"/>
  <c r="H13" i="1"/>
  <c r="H9" i="1"/>
  <c r="H8" i="1"/>
  <c r="H10" i="1"/>
  <c r="H7" i="1"/>
  <c r="AK16" i="4"/>
  <c r="AF16" i="4"/>
  <c r="H26" i="4" l="1"/>
  <c r="BF36" i="2"/>
  <c r="BF39" i="2"/>
  <c r="BF34" i="2"/>
  <c r="H44" i="2"/>
  <c r="BF41" i="2"/>
  <c r="BF38" i="2"/>
  <c r="BF40" i="2"/>
  <c r="BF33" i="2"/>
  <c r="BF37" i="2"/>
  <c r="BF42" i="2"/>
  <c r="BF43" i="2"/>
  <c r="BF35" i="2"/>
  <c r="V38" i="3"/>
  <c r="H29" i="3"/>
  <c r="H11" i="1"/>
  <c r="H22" i="1"/>
  <c r="BF24" i="4"/>
  <c r="H17" i="1"/>
  <c r="H29" i="1"/>
  <c r="BE15" i="2"/>
  <c r="BD15" i="2"/>
  <c r="BC15" i="2"/>
  <c r="BB15" i="2"/>
  <c r="BB14" i="2"/>
  <c r="BC14" i="2"/>
  <c r="BD14" i="2"/>
  <c r="BE14" i="2"/>
  <c r="J12" i="4"/>
  <c r="BF14" i="2" l="1"/>
  <c r="BF15" i="2"/>
  <c r="K26" i="4" l="1"/>
  <c r="J26" i="4"/>
  <c r="K16" i="4"/>
  <c r="K23" i="2"/>
  <c r="K17" i="1"/>
  <c r="BB13" i="4"/>
  <c r="BC13" i="4"/>
  <c r="BD13" i="4"/>
  <c r="BE13" i="4"/>
  <c r="BB15" i="4"/>
  <c r="BC15" i="4"/>
  <c r="BD15" i="4"/>
  <c r="BE15" i="4"/>
  <c r="J14" i="4"/>
  <c r="BF15" i="4" l="1"/>
  <c r="BF13" i="4"/>
  <c r="BD18" i="3"/>
  <c r="BD17" i="3"/>
  <c r="BB16" i="3"/>
  <c r="BC16" i="3"/>
  <c r="BD16" i="3"/>
  <c r="BE16" i="3"/>
  <c r="BB17" i="3"/>
  <c r="BC17" i="3"/>
  <c r="BE17" i="3"/>
  <c r="J15" i="2"/>
  <c r="J13" i="2"/>
  <c r="H23" i="2"/>
  <c r="BF17" i="3" l="1"/>
  <c r="BF16" i="3"/>
  <c r="J23" i="2"/>
  <c r="J55" i="2" s="1"/>
  <c r="BE28" i="4"/>
  <c r="BD28" i="4"/>
  <c r="BC28" i="4"/>
  <c r="BB28" i="4"/>
  <c r="BB19" i="4"/>
  <c r="BC19" i="4"/>
  <c r="BD19" i="4"/>
  <c r="BE19" i="4"/>
  <c r="BB20" i="4"/>
  <c r="BC20" i="4"/>
  <c r="BD20" i="4"/>
  <c r="BE20" i="4"/>
  <c r="BB21" i="4"/>
  <c r="BC21" i="4"/>
  <c r="BD21" i="4"/>
  <c r="BE21" i="4"/>
  <c r="BB22" i="4"/>
  <c r="BC22" i="4"/>
  <c r="BD22" i="4"/>
  <c r="BE22" i="4"/>
  <c r="BB23" i="4"/>
  <c r="BC23" i="4"/>
  <c r="BD23" i="4"/>
  <c r="BE23" i="4"/>
  <c r="BE18" i="4"/>
  <c r="BD18" i="4"/>
  <c r="BC18" i="4"/>
  <c r="BB18" i="4"/>
  <c r="BB12" i="4"/>
  <c r="BC12" i="4"/>
  <c r="BD12" i="4"/>
  <c r="BE12" i="4"/>
  <c r="BB14" i="4"/>
  <c r="BC14" i="4"/>
  <c r="BD14" i="4"/>
  <c r="BE14" i="4"/>
  <c r="BE11" i="4"/>
  <c r="BD11" i="4"/>
  <c r="BC11" i="4"/>
  <c r="BB11" i="4"/>
  <c r="BB8" i="4"/>
  <c r="BC8" i="4"/>
  <c r="BD8" i="4"/>
  <c r="BE8" i="4"/>
  <c r="BE7" i="4"/>
  <c r="BD7" i="4"/>
  <c r="BC7" i="4"/>
  <c r="BB7" i="4"/>
  <c r="BE31" i="3"/>
  <c r="BD31" i="3"/>
  <c r="BC31" i="3"/>
  <c r="BB31" i="3"/>
  <c r="BB22" i="3"/>
  <c r="BC22" i="3"/>
  <c r="BD22" i="3"/>
  <c r="BE22" i="3"/>
  <c r="BB23" i="3"/>
  <c r="BC23" i="3"/>
  <c r="BD23" i="3"/>
  <c r="BE23" i="3"/>
  <c r="BB24" i="3"/>
  <c r="BC24" i="3"/>
  <c r="BD24" i="3"/>
  <c r="BE24" i="3"/>
  <c r="BB25" i="3"/>
  <c r="BC25" i="3"/>
  <c r="BD25" i="3"/>
  <c r="BE25" i="3"/>
  <c r="BB26" i="3"/>
  <c r="BC26" i="3"/>
  <c r="BD26" i="3"/>
  <c r="BE26" i="3"/>
  <c r="BB27" i="3"/>
  <c r="BC27" i="3"/>
  <c r="BD27" i="3"/>
  <c r="BE27" i="3"/>
  <c r="BB28" i="3"/>
  <c r="BC28" i="3"/>
  <c r="BD28" i="3"/>
  <c r="BE28" i="3"/>
  <c r="BE21" i="3"/>
  <c r="BD21" i="3"/>
  <c r="BC21" i="3"/>
  <c r="BB21" i="3"/>
  <c r="BB14" i="3"/>
  <c r="BC14" i="3"/>
  <c r="BD14" i="3"/>
  <c r="BE14" i="3"/>
  <c r="BB15" i="3"/>
  <c r="BC15" i="3"/>
  <c r="BD15" i="3"/>
  <c r="BE15" i="3"/>
  <c r="BB18" i="3"/>
  <c r="BC18" i="3"/>
  <c r="BE18" i="3"/>
  <c r="BE13" i="3"/>
  <c r="BD13" i="3"/>
  <c r="BC13" i="3"/>
  <c r="BB13" i="3"/>
  <c r="BB8" i="3"/>
  <c r="BC8" i="3"/>
  <c r="BD8" i="3"/>
  <c r="BE8" i="3"/>
  <c r="BB9" i="3"/>
  <c r="BC9" i="3"/>
  <c r="BD9" i="3"/>
  <c r="BE9" i="3"/>
  <c r="BB10" i="3"/>
  <c r="BC10" i="3"/>
  <c r="BD10" i="3"/>
  <c r="BE10" i="3"/>
  <c r="BE7" i="3"/>
  <c r="BD7" i="3"/>
  <c r="BC7" i="3"/>
  <c r="BB7" i="3"/>
  <c r="BB50" i="2"/>
  <c r="BC50" i="2"/>
  <c r="BD50" i="2"/>
  <c r="BE50" i="2"/>
  <c r="BB47" i="2"/>
  <c r="BC47" i="2"/>
  <c r="BD47" i="2"/>
  <c r="BE47" i="2"/>
  <c r="BE46" i="2"/>
  <c r="BD46" i="2"/>
  <c r="BC46" i="2"/>
  <c r="BB46" i="2"/>
  <c r="BB26" i="2"/>
  <c r="BC26" i="2"/>
  <c r="BD26" i="2"/>
  <c r="BE26" i="2"/>
  <c r="BB27" i="2"/>
  <c r="BC27" i="2"/>
  <c r="BD27" i="2"/>
  <c r="BE27" i="2"/>
  <c r="BB28" i="2"/>
  <c r="BC28" i="2"/>
  <c r="BD28" i="2"/>
  <c r="BE28" i="2"/>
  <c r="BB29" i="2"/>
  <c r="BC29" i="2"/>
  <c r="BD29" i="2"/>
  <c r="BE29" i="2"/>
  <c r="BB30" i="2"/>
  <c r="BC30" i="2"/>
  <c r="BD30" i="2"/>
  <c r="BE30" i="2"/>
  <c r="BB31" i="2"/>
  <c r="BC31" i="2"/>
  <c r="BD31" i="2"/>
  <c r="BE31" i="2"/>
  <c r="BC32" i="2"/>
  <c r="BD32" i="2"/>
  <c r="BE32" i="2"/>
  <c r="BE25" i="2"/>
  <c r="BD25" i="2"/>
  <c r="BC25" i="2"/>
  <c r="BB25" i="2"/>
  <c r="BB16" i="2"/>
  <c r="BC16" i="2"/>
  <c r="BD16" i="2"/>
  <c r="BE16" i="2"/>
  <c r="BB17" i="2"/>
  <c r="BC17" i="2"/>
  <c r="BD17" i="2"/>
  <c r="BE17" i="2"/>
  <c r="BB18" i="2"/>
  <c r="BC18" i="2"/>
  <c r="BD18" i="2"/>
  <c r="BE18" i="2"/>
  <c r="BB19" i="2"/>
  <c r="BC19" i="2"/>
  <c r="BD19" i="2"/>
  <c r="BE19" i="2"/>
  <c r="BB20" i="2"/>
  <c r="BC20" i="2"/>
  <c r="BD20" i="2"/>
  <c r="BE20" i="2"/>
  <c r="BB21" i="2"/>
  <c r="BC21" i="2"/>
  <c r="BD21" i="2"/>
  <c r="BE21" i="2"/>
  <c r="BB22" i="2"/>
  <c r="BC22" i="2"/>
  <c r="BD22" i="2"/>
  <c r="BE22" i="2"/>
  <c r="BE13" i="2"/>
  <c r="BD13" i="2"/>
  <c r="BC13" i="2"/>
  <c r="BB13" i="2"/>
  <c r="BB8" i="2"/>
  <c r="BC8" i="2"/>
  <c r="BD8" i="2"/>
  <c r="BE8" i="2"/>
  <c r="BB9" i="2"/>
  <c r="BC9" i="2"/>
  <c r="BD9" i="2"/>
  <c r="BE9" i="2"/>
  <c r="BB10" i="2"/>
  <c r="BC10" i="2"/>
  <c r="BD10" i="2"/>
  <c r="BE10" i="2"/>
  <c r="BE7" i="2"/>
  <c r="BD7" i="2"/>
  <c r="BC7" i="2"/>
  <c r="BB7" i="2"/>
  <c r="BE27" i="1"/>
  <c r="BD27" i="1"/>
  <c r="BC27" i="1"/>
  <c r="BB27" i="1"/>
  <c r="BE24" i="1"/>
  <c r="BD24" i="1"/>
  <c r="BC24" i="1"/>
  <c r="BB24" i="1"/>
  <c r="BB20" i="1"/>
  <c r="BC20" i="1"/>
  <c r="BD20" i="1"/>
  <c r="BE20" i="1"/>
  <c r="BB21" i="1"/>
  <c r="BC21" i="1"/>
  <c r="BD21" i="1"/>
  <c r="BE21" i="1"/>
  <c r="BE19" i="1"/>
  <c r="BD19" i="1"/>
  <c r="BC19" i="1"/>
  <c r="BB19" i="1"/>
  <c r="BB14" i="1"/>
  <c r="BC14" i="1"/>
  <c r="BD14" i="1"/>
  <c r="BE14" i="1"/>
  <c r="BB15" i="1"/>
  <c r="BC15" i="1"/>
  <c r="BD15" i="1"/>
  <c r="BE15" i="1"/>
  <c r="BB16" i="1"/>
  <c r="BC16" i="1"/>
  <c r="BD16" i="1"/>
  <c r="BE16" i="1"/>
  <c r="BE13" i="1"/>
  <c r="BD13" i="1"/>
  <c r="BC13" i="1"/>
  <c r="BB13" i="1"/>
  <c r="BB8" i="1"/>
  <c r="BC8" i="1"/>
  <c r="BD8" i="1"/>
  <c r="BE8" i="1"/>
  <c r="BB9" i="1"/>
  <c r="BC9" i="1"/>
  <c r="BD9" i="1"/>
  <c r="BE9" i="1"/>
  <c r="BB10" i="1"/>
  <c r="BC10" i="1"/>
  <c r="BD10" i="1"/>
  <c r="BE10" i="1"/>
  <c r="BE7" i="1"/>
  <c r="BD7" i="1"/>
  <c r="BC7" i="1"/>
  <c r="BB7" i="1"/>
  <c r="C22" i="5"/>
  <c r="D22" i="5"/>
  <c r="E22" i="5"/>
  <c r="G22" i="5"/>
  <c r="H22" i="5"/>
  <c r="I22" i="5"/>
  <c r="J22" i="5"/>
  <c r="L22" i="5"/>
  <c r="B22" i="5"/>
  <c r="F16" i="5"/>
  <c r="L18" i="5"/>
  <c r="K18" i="5"/>
  <c r="J18" i="5"/>
  <c r="I18" i="5"/>
  <c r="H18" i="5"/>
  <c r="G18" i="5"/>
  <c r="F17" i="5"/>
  <c r="F18" i="5" s="1"/>
  <c r="L16" i="5"/>
  <c r="K16" i="5"/>
  <c r="J16" i="5"/>
  <c r="I16" i="5"/>
  <c r="H16" i="5"/>
  <c r="G16" i="5"/>
  <c r="F5" i="5"/>
  <c r="F7" i="5"/>
  <c r="F9" i="5"/>
  <c r="F3" i="5"/>
  <c r="L10" i="5"/>
  <c r="K10" i="5"/>
  <c r="J10" i="5"/>
  <c r="I10" i="5"/>
  <c r="H10" i="5"/>
  <c r="G10" i="5"/>
  <c r="L8" i="5"/>
  <c r="K8" i="5"/>
  <c r="J8" i="5"/>
  <c r="I8" i="5"/>
  <c r="H8" i="5"/>
  <c r="G8" i="5"/>
  <c r="L6" i="5"/>
  <c r="K6" i="5"/>
  <c r="J6" i="5"/>
  <c r="I6" i="5"/>
  <c r="H6" i="5"/>
  <c r="G6" i="5"/>
  <c r="L4" i="5"/>
  <c r="K4" i="5"/>
  <c r="J4" i="5"/>
  <c r="I4" i="5"/>
  <c r="H4" i="5"/>
  <c r="G4" i="5"/>
  <c r="V23" i="2"/>
  <c r="L23" i="2"/>
  <c r="Q23" i="2"/>
  <c r="H11" i="2"/>
  <c r="BB56" i="2" l="1"/>
  <c r="BB36" i="4"/>
  <c r="BF15" i="1"/>
  <c r="BF29" i="2"/>
  <c r="BB30" i="1"/>
  <c r="BF13" i="1"/>
  <c r="BE30" i="1"/>
  <c r="BF25" i="2"/>
  <c r="BE39" i="3"/>
  <c r="BB39" i="3"/>
  <c r="BF22" i="3"/>
  <c r="BE36" i="4"/>
  <c r="BF28" i="4"/>
  <c r="BF14" i="4"/>
  <c r="BG15" i="4" s="1"/>
  <c r="BF10" i="2"/>
  <c r="BF8" i="2"/>
  <c r="BF22" i="2"/>
  <c r="BF21" i="2"/>
  <c r="BF17" i="2"/>
  <c r="BE56" i="2"/>
  <c r="BF24" i="1"/>
  <c r="BF27" i="1"/>
  <c r="BF20" i="2"/>
  <c r="BF19" i="2"/>
  <c r="BF18" i="2"/>
  <c r="BF46" i="2"/>
  <c r="BF8" i="4"/>
  <c r="BF10" i="1"/>
  <c r="BF9" i="1"/>
  <c r="BF8" i="1"/>
  <c r="BF16" i="1"/>
  <c r="BF7" i="2"/>
  <c r="BF32" i="2"/>
  <c r="BF31" i="2"/>
  <c r="BF30" i="2"/>
  <c r="BF12" i="4"/>
  <c r="BG13" i="4" s="1"/>
  <c r="BF20" i="4"/>
  <c r="BF19" i="4"/>
  <c r="BF14" i="1"/>
  <c r="BF21" i="1"/>
  <c r="BF20" i="1"/>
  <c r="BF27" i="2"/>
  <c r="BF26" i="2"/>
  <c r="BF47" i="2"/>
  <c r="BF50" i="2"/>
  <c r="BF31" i="3"/>
  <c r="BF7" i="4"/>
  <c r="BF9" i="3"/>
  <c r="BF27" i="3"/>
  <c r="BF25" i="3"/>
  <c r="BF23" i="3"/>
  <c r="BF13" i="3"/>
  <c r="BF10" i="3"/>
  <c r="BF8" i="3"/>
  <c r="BF18" i="3"/>
  <c r="BF14" i="3"/>
  <c r="BF28" i="3"/>
  <c r="BF24" i="3"/>
  <c r="BC56" i="2"/>
  <c r="BF26" i="3"/>
  <c r="BD56" i="2"/>
  <c r="BF28" i="2"/>
  <c r="BF23" i="4"/>
  <c r="BF22" i="4"/>
  <c r="BF18" i="4"/>
  <c r="BF11" i="4"/>
  <c r="BF16" i="2"/>
  <c r="BF13" i="2"/>
  <c r="BC30" i="1"/>
  <c r="BD36" i="4"/>
  <c r="BF21" i="4"/>
  <c r="BD39" i="3"/>
  <c r="BF21" i="3"/>
  <c r="BC36" i="4"/>
  <c r="BF15" i="3"/>
  <c r="BC39" i="3"/>
  <c r="BF7" i="3"/>
  <c r="BF9" i="2"/>
  <c r="BF19" i="1"/>
  <c r="BF7" i="1"/>
  <c r="BD30" i="1"/>
  <c r="J23" i="5"/>
  <c r="F22" i="5"/>
  <c r="F23" i="5" s="1"/>
  <c r="K23" i="5"/>
  <c r="L23" i="5"/>
  <c r="I23" i="5"/>
  <c r="H23" i="5"/>
  <c r="G23" i="5"/>
  <c r="AU55" i="2"/>
  <c r="BF36" i="4" l="1"/>
  <c r="BF56" i="2"/>
  <c r="BF39" i="3"/>
  <c r="BF30" i="1"/>
  <c r="AP55" i="2"/>
  <c r="AA55" i="2"/>
  <c r="Q29" i="3"/>
  <c r="V29" i="4"/>
  <c r="J16" i="4"/>
  <c r="J35" i="4" s="1"/>
  <c r="AU35" i="4"/>
  <c r="AP35" i="4"/>
  <c r="K35" i="4"/>
  <c r="K19" i="3"/>
  <c r="K38" i="3" s="1"/>
  <c r="J19" i="3"/>
  <c r="J38" i="3" s="1"/>
  <c r="J16" i="1"/>
  <c r="J13" i="1"/>
  <c r="K55" i="2"/>
  <c r="K11" i="1"/>
  <c r="K29" i="1" s="1"/>
  <c r="I29" i="3"/>
  <c r="I51" i="2"/>
  <c r="L26" i="4"/>
  <c r="AK35" i="4"/>
  <c r="AF35" i="4"/>
  <c r="AA16" i="4"/>
  <c r="AA35" i="4" s="1"/>
  <c r="V16" i="4"/>
  <c r="Q16" i="4"/>
  <c r="L16" i="4"/>
  <c r="Q9" i="4"/>
  <c r="AU37" i="3"/>
  <c r="AU38" i="3" s="1"/>
  <c r="L29" i="3"/>
  <c r="AK38" i="3"/>
  <c r="AF19" i="3"/>
  <c r="AA19" i="3"/>
  <c r="AA38" i="3" s="1"/>
  <c r="Q19" i="3"/>
  <c r="L19" i="3"/>
  <c r="Q11" i="3"/>
  <c r="L11" i="3"/>
  <c r="Q11" i="2"/>
  <c r="AK23" i="2"/>
  <c r="AK55" i="2" s="1"/>
  <c r="AF23" i="2"/>
  <c r="AF55" i="2" s="1"/>
  <c r="V51" i="2"/>
  <c r="Q51" i="2"/>
  <c r="L51" i="2"/>
  <c r="V48" i="2"/>
  <c r="Q48" i="2"/>
  <c r="V11" i="2"/>
  <c r="L11" i="2"/>
  <c r="AF17" i="1"/>
  <c r="AF11" i="1"/>
  <c r="V22" i="1"/>
  <c r="AU28" i="1"/>
  <c r="AU29" i="1" s="1"/>
  <c r="L25" i="1"/>
  <c r="Q22" i="1"/>
  <c r="L22" i="1"/>
  <c r="AP17" i="1"/>
  <c r="AP29" i="1" s="1"/>
  <c r="AK17" i="1"/>
  <c r="AK29" i="1" s="1"/>
  <c r="V17" i="1"/>
  <c r="Q17" i="1"/>
  <c r="L17" i="1"/>
  <c r="V11" i="1"/>
  <c r="Q11" i="1"/>
  <c r="L11" i="1"/>
  <c r="I23" i="2"/>
  <c r="I29" i="4"/>
  <c r="H29" i="4"/>
  <c r="I48" i="2"/>
  <c r="I32" i="3"/>
  <c r="I16" i="4"/>
  <c r="I9" i="4"/>
  <c r="H9" i="4"/>
  <c r="H32" i="3"/>
  <c r="I19" i="3"/>
  <c r="I11" i="3"/>
  <c r="H48" i="2"/>
  <c r="I11" i="2"/>
  <c r="J11" i="1"/>
  <c r="I22" i="1"/>
  <c r="I17" i="1"/>
  <c r="I11" i="1"/>
  <c r="I31" i="1" s="1"/>
  <c r="I40" i="3" l="1"/>
  <c r="I57" i="2"/>
  <c r="V29" i="1"/>
  <c r="Q38" i="3"/>
  <c r="L29" i="1"/>
  <c r="V55" i="2"/>
  <c r="Q29" i="1"/>
  <c r="AF29" i="1"/>
  <c r="J17" i="1"/>
  <c r="J29" i="1" s="1"/>
  <c r="I29" i="1"/>
  <c r="H51" i="2"/>
  <c r="Q35" i="4"/>
  <c r="H19" i="3"/>
  <c r="I55" i="2"/>
  <c r="L55" i="2"/>
  <c r="Q55" i="2"/>
  <c r="AZ9" i="4"/>
  <c r="H11" i="3"/>
  <c r="H38" i="3" s="1"/>
  <c r="L38" i="3"/>
  <c r="L35" i="4"/>
  <c r="AZ16" i="4"/>
  <c r="V35" i="4"/>
  <c r="I37" i="4"/>
  <c r="I35" i="4"/>
  <c r="I38" i="3"/>
  <c r="H16" i="4"/>
  <c r="H35" i="4" s="1"/>
  <c r="H55" i="2" l="1"/>
  <c r="AZ55" i="2"/>
</calcChain>
</file>

<file path=xl/comments1.xml><?xml version="1.0" encoding="utf-8"?>
<comments xmlns="http://schemas.openxmlformats.org/spreadsheetml/2006/main">
  <authors>
    <author>tc={FA07F926-B6B1-41D3-A987-4B6190E43DFB}</author>
  </authors>
  <commentList>
    <comment ref="I7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podniesienie 2-&gt;3</t>
        </r>
      </text>
    </comment>
  </commentList>
</comments>
</file>

<file path=xl/comments2.xml><?xml version="1.0" encoding="utf-8"?>
<comments xmlns="http://schemas.openxmlformats.org/spreadsheetml/2006/main">
  <authors>
    <author>tc={3C3D0F59-7EAC-4D75-9D1C-56A9E4F47650}</author>
    <author>tc={C842B7B3-857B-49A9-ADAA-7DF3ACA4348E}</author>
    <author>tc={873140E0-D678-42D7-A89E-133B5D003901}</author>
    <author>tc={01AFF4D2-3B4F-4F06-9DAF-845A5B59E355}</author>
    <author>tc={2DD2B522-1C3D-4FA6-9019-86182A121E58}</author>
    <author>tc={DA7C67DB-5960-4095-8F6A-EC2C43CB1ED2}</author>
    <author>tc={11ACDA69-B199-4756-A1F6-8085AA452543}</author>
  </authors>
  <commentList>
    <comment ref="I15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redukcja z 6</t>
        </r>
      </text>
    </comment>
    <comment ref="I22" authorId="1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3-&gt;2
</t>
        </r>
      </text>
    </comment>
    <comment ref="I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3-&gt;2</t>
        </r>
      </text>
    </comment>
    <comment ref="I26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1-&gt;2</t>
        </r>
      </text>
    </comment>
    <comment ref="I27" authorId="4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1-&gt;2</t>
        </r>
      </text>
    </comment>
    <comment ref="D34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przeniesienie z sem 2</t>
        </r>
      </text>
    </comment>
    <comment ref="I40" authorId="6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korekta
</t>
        </r>
      </text>
    </comment>
  </commentList>
</comments>
</file>

<file path=xl/comments3.xml><?xml version="1.0" encoding="utf-8"?>
<comments xmlns="http://schemas.openxmlformats.org/spreadsheetml/2006/main">
  <authors>
    <author>tc={8F591FAC-D721-48DD-AC8E-A2BB6B2D279D}</author>
    <author>tc={7EB98C5B-F3BB-4524-BAD9-A1E860BA519C}</author>
  </authors>
  <commentList>
    <comment ref="D33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przeniesienie z sem3</t>
        </r>
      </text>
    </comment>
    <comment ref="I37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korekta</t>
        </r>
      </text>
    </comment>
  </commentList>
</comments>
</file>

<file path=xl/sharedStrings.xml><?xml version="1.0" encoding="utf-8"?>
<sst xmlns="http://schemas.openxmlformats.org/spreadsheetml/2006/main" count="907" uniqueCount="331">
  <si>
    <t>L.p.</t>
  </si>
  <si>
    <t>Symbol przedmiotu</t>
  </si>
  <si>
    <t>Przedmiot/Moduł</t>
  </si>
  <si>
    <t>Zakres treści</t>
  </si>
  <si>
    <t>Jednostka organizująca</t>
  </si>
  <si>
    <t>Ogółem</t>
  </si>
  <si>
    <t>W tym praktyczne</t>
  </si>
  <si>
    <t>SEMESTR 1</t>
  </si>
  <si>
    <t>Liczba godzin</t>
  </si>
  <si>
    <t>ECTS</t>
  </si>
  <si>
    <t>ZAJĘCIA TEORETYCZNE</t>
  </si>
  <si>
    <t>PRAKTYKI</t>
  </si>
  <si>
    <t>Wykłady</t>
  </si>
  <si>
    <t>Seminaria</t>
  </si>
  <si>
    <t>Ćwiczenia</t>
  </si>
  <si>
    <t>zajecia praktyczne</t>
  </si>
  <si>
    <t>praktyki zawodowe</t>
  </si>
  <si>
    <t>ćw. klinik TYLKO diet.</t>
  </si>
  <si>
    <t>symulacyjne/gabinet</t>
  </si>
  <si>
    <t>komputerowe</t>
  </si>
  <si>
    <t>technologiczne</t>
  </si>
  <si>
    <t>podsumowanie liczba godzin</t>
  </si>
  <si>
    <t>L.g.</t>
  </si>
  <si>
    <t>F.zal</t>
  </si>
  <si>
    <t>Licz. gr.</t>
  </si>
  <si>
    <t>Gr.</t>
  </si>
  <si>
    <t>wykłady</t>
  </si>
  <si>
    <t>seminaria</t>
  </si>
  <si>
    <t>ćwiczenia</t>
  </si>
  <si>
    <t>prakt. zaw.</t>
  </si>
  <si>
    <t>łącznie</t>
  </si>
  <si>
    <t>Nauki podstawowe</t>
  </si>
  <si>
    <t>PL.DI.P.ST.2024/2026.2.1.1</t>
  </si>
  <si>
    <t>NP.1</t>
  </si>
  <si>
    <t>Fizjologia żywienia</t>
  </si>
  <si>
    <t>Zakład Fizjologii Człowieka</t>
  </si>
  <si>
    <t>E</t>
  </si>
  <si>
    <t>PL.DI.P.ST.2024/2026.2.1.2</t>
  </si>
  <si>
    <t>NP.2</t>
  </si>
  <si>
    <t>Patofizjologia kliniczna chorób metabolicznych</t>
  </si>
  <si>
    <t>Katedra Dietetyki i Bioanalityki</t>
  </si>
  <si>
    <t>PL.DI.P.ST.2024/2026.2.1.3</t>
  </si>
  <si>
    <t>NP.3</t>
  </si>
  <si>
    <t>Immunomodulacja żywieniowa</t>
  </si>
  <si>
    <t>Zakład Immunologii Doświadczalnej</t>
  </si>
  <si>
    <t>ZO</t>
  </si>
  <si>
    <t>PL.DI.P.ST.2024/2026.2.1/2.4</t>
  </si>
  <si>
    <t>NP.4</t>
  </si>
  <si>
    <t>Trening funkcjonalny</t>
  </si>
  <si>
    <t>Zakład Medycyny Spotrowej</t>
  </si>
  <si>
    <t xml:space="preserve">Nauki podstawowe razem: </t>
  </si>
  <si>
    <t>Nauki kierunkowe</t>
  </si>
  <si>
    <t>PL.DI.P.ST.2024/2026.2.1.5</t>
  </si>
  <si>
    <t>NK.1.1</t>
  </si>
  <si>
    <t>Dietetyka kliniczna</t>
  </si>
  <si>
    <t>Profilaktyka żywieniowa</t>
  </si>
  <si>
    <t>PL.DI.P.ST.2024/2026.2.1.6</t>
  </si>
  <si>
    <t>NK.2</t>
  </si>
  <si>
    <t>Jakość i bezpieczeństwo żywności</t>
  </si>
  <si>
    <t>Zakład Żywności i Żywienia</t>
  </si>
  <si>
    <t>PL.DI.P.ST.2024/2026.2.1.7</t>
  </si>
  <si>
    <t>NK.3</t>
  </si>
  <si>
    <t>Alternatywne modele żywienia</t>
  </si>
  <si>
    <t>PL.DI.P.ST.2024/2026.2.1.8</t>
  </si>
  <si>
    <t>NK.4</t>
  </si>
  <si>
    <t>Przygotowywanie potraw</t>
  </si>
  <si>
    <t xml:space="preserve">Nauki kierunkowe razem:  </t>
  </si>
  <si>
    <t>Nauki humanistyczne</t>
  </si>
  <si>
    <t>PL.DI.P.ST.2024/2026.2.1.9</t>
  </si>
  <si>
    <t>NS.1</t>
  </si>
  <si>
    <t>Psychodietetyka</t>
  </si>
  <si>
    <t>I Klinika Psychiatrii, Psychoterapii i Wczesnej Interwencji</t>
  </si>
  <si>
    <t>PL.DI.P.ST.2024/2026.2.1.10</t>
  </si>
  <si>
    <t>NS.2</t>
  </si>
  <si>
    <t>Zarządzanie sobą w stresie</t>
  </si>
  <si>
    <t>PL.DI.P.ST.2024/2026.2.1/2/3/4.11</t>
  </si>
  <si>
    <t>NS.3</t>
  </si>
  <si>
    <t>Język obcy</t>
  </si>
  <si>
    <t>Studium Praktycznej Nauki Języów Obcych</t>
  </si>
  <si>
    <t xml:space="preserve">Nauki społeczne i humanistyczne razem: </t>
  </si>
  <si>
    <t>Inne obowiązkowe</t>
  </si>
  <si>
    <t>PL.DI.P.ST.2024/2026.2.1.12</t>
  </si>
  <si>
    <t>NI.1</t>
  </si>
  <si>
    <t>BHP</t>
  </si>
  <si>
    <t>Zakład Opieki Holistycznej i Zarządzania w Pielęgniarstwie</t>
  </si>
  <si>
    <t>Z</t>
  </si>
  <si>
    <t xml:space="preserve">Inne obowiązkowe razem:  </t>
  </si>
  <si>
    <t>Praktyki zawodowe</t>
  </si>
  <si>
    <t>PL.DI.PZ.ST.2024/2026.2.1.69</t>
  </si>
  <si>
    <t>P.1</t>
  </si>
  <si>
    <t>Praktyka w poradni dietetycznej</t>
  </si>
  <si>
    <t>Praktyki razem</t>
  </si>
  <si>
    <t xml:space="preserve">Suma semestru 1: </t>
  </si>
  <si>
    <t>Liczba egzaminów</t>
  </si>
  <si>
    <t>Suma</t>
  </si>
  <si>
    <t>ECTS semestru:</t>
  </si>
  <si>
    <t>SEMESTR 2</t>
  </si>
  <si>
    <t>PL.DI.P.ST.2024/2026.2.2.13</t>
  </si>
  <si>
    <t>NP.5</t>
  </si>
  <si>
    <t>Enzymologia</t>
  </si>
  <si>
    <t>Zakład Biochemii i Biotechnologii</t>
  </si>
  <si>
    <t>PL.DI.P.ST.2024/2026.2.2.14</t>
  </si>
  <si>
    <t>NP.6</t>
  </si>
  <si>
    <t>Mikrobiologia lekarska</t>
  </si>
  <si>
    <t>Katedra i Zakład Mikrobiologii Lekarskiej</t>
  </si>
  <si>
    <t>PL.DI.P.ST.2024/2026.2.2.15</t>
  </si>
  <si>
    <t>NP.7</t>
  </si>
  <si>
    <t>Ziołolecznictwo</t>
  </si>
  <si>
    <t>Katedra i Zakład Farmakognozji z Ogrodem Roślin Leczniczych</t>
  </si>
  <si>
    <t>Nauki podstawowe razem:</t>
  </si>
  <si>
    <t>PL.DI.P.ST.2024/2026.2.2.16</t>
  </si>
  <si>
    <t>NK.1.2</t>
  </si>
  <si>
    <t>Żywienie w endokrynologii</t>
  </si>
  <si>
    <t xml:space="preserve">Zakład Interny i Pielęgniarstwa Internistycznego </t>
  </si>
  <si>
    <t>Koordynator: Katedra Dietetyki i Bioanalityki</t>
  </si>
  <si>
    <t>PL.DI.P.ST.2024/2026.2.2.17</t>
  </si>
  <si>
    <t>NK.1.3</t>
  </si>
  <si>
    <t>Żywienie w gastroenterologii</t>
  </si>
  <si>
    <t xml:space="preserve"> Zakład Interny i Pielęgniarstwa Internistycznego </t>
  </si>
  <si>
    <t xml:space="preserve">Koordynator: Katedra Dietetyki i Bioanalityki </t>
  </si>
  <si>
    <t>PL.DI.P.ST.2024/2026.2.2.18</t>
  </si>
  <si>
    <t>NK.5</t>
  </si>
  <si>
    <t>Dietetyka oparta na dowodach naukowych</t>
  </si>
  <si>
    <t>PL.DI.P.ST.2024/2026.2.2.19</t>
  </si>
  <si>
    <t>NK.6</t>
  </si>
  <si>
    <t>Dietetyka w szkole promującej zdrowie</t>
  </si>
  <si>
    <t>PL.DI.P.ST.2024/2026.2.2.20</t>
  </si>
  <si>
    <t>NK.7</t>
  </si>
  <si>
    <t>Analiza sensoryczna żywności</t>
  </si>
  <si>
    <t>PL.DI.P.ST.2024/2026.2.2.21</t>
  </si>
  <si>
    <t>NK.8</t>
  </si>
  <si>
    <t>Kształtowanie sylwetki ciała</t>
  </si>
  <si>
    <t>Studium Wychowania Fizycznego i Sportu</t>
  </si>
  <si>
    <t>PL.DI.P.ST.2024/2026.2.2.22</t>
  </si>
  <si>
    <t>NK.9</t>
  </si>
  <si>
    <t>Analiza składu ciała w praktyce</t>
  </si>
  <si>
    <t>PL.DI.P.ST.2024/2026.2.2.23</t>
  </si>
  <si>
    <t>NK.10</t>
  </si>
  <si>
    <t>HACCP</t>
  </si>
  <si>
    <t>Fakultety (wymgane 5 ECTS, w tym za fakultet Interprofesjonalny 1 ECTS)</t>
  </si>
  <si>
    <t>PL.DI.F.ST.2024/2026.2.2.40</t>
  </si>
  <si>
    <t>NF.1</t>
  </si>
  <si>
    <t>Żywność ekologiczna pochodzenia roślinnego</t>
  </si>
  <si>
    <t>PL.DI.F.ST.2024/2026.2.2.41</t>
  </si>
  <si>
    <t>NF.2</t>
  </si>
  <si>
    <t>Etyka w zawodzie dietetyka</t>
  </si>
  <si>
    <t>Katedra i Zakład Nauk Humanistycznych i Medycyny Społecznej</t>
  </si>
  <si>
    <t>PL.DI.F.ST.2024/2026.2.2.42</t>
  </si>
  <si>
    <t>NF.3</t>
  </si>
  <si>
    <t>Organizacja pracy dietetyka</t>
  </si>
  <si>
    <t>PL.DI.F.ST.2024/2026.2.2.43</t>
  </si>
  <si>
    <t>NF.4</t>
  </si>
  <si>
    <t>Mikrobiom ludzki</t>
  </si>
  <si>
    <t>PL.DI.F.ST.2024/2026.2.2.44</t>
  </si>
  <si>
    <t>NF.5</t>
  </si>
  <si>
    <t>Polityka zdrowotna</t>
  </si>
  <si>
    <t>Zakład Edukacji Zdrowotnej</t>
  </si>
  <si>
    <t>PL.DI.F.ST.2024/2026.2.2.45</t>
  </si>
  <si>
    <t>NF.6</t>
  </si>
  <si>
    <t>Prawo dla dietetyka</t>
  </si>
  <si>
    <t>PL.DI.F.ST.2024/2026.2.2.46</t>
  </si>
  <si>
    <t>NF.7</t>
  </si>
  <si>
    <t>Epidemiologia i demografia żywieniowa</t>
  </si>
  <si>
    <t>Katedra i Zakład Higieny i Epidemiologii</t>
  </si>
  <si>
    <t>PL.DI.F.ST.2024/2026.2.2.47</t>
  </si>
  <si>
    <t>NF.8</t>
  </si>
  <si>
    <t>Żywność ekologiczna pochodzenia zwierzęcego</t>
  </si>
  <si>
    <t>PL.DI.F.ST.2024/2026.2.2.63</t>
  </si>
  <si>
    <t>NFI.1</t>
  </si>
  <si>
    <t>Leczenie żywieniowe w różnych chorobach dzieci</t>
  </si>
  <si>
    <t> </t>
  </si>
  <si>
    <t>Pracownia Dietetyki Klinicznej</t>
  </si>
  <si>
    <t>Klinika Pediatrii i Gastroenterologii</t>
  </si>
  <si>
    <t>PL.DI.F.ST.2024/2026.2.2.64</t>
  </si>
  <si>
    <t>NFI.2</t>
  </si>
  <si>
    <t>Żywienie u osób aktywnych fizycznie</t>
  </si>
  <si>
    <t xml:space="preserve"> Zakład Medycyny Sportowej</t>
  </si>
  <si>
    <t>PL.DI.F.ST.2024/2026.2.2.65</t>
  </si>
  <si>
    <t>NFI.3</t>
  </si>
  <si>
    <t>Immunomodulacja</t>
  </si>
  <si>
    <t>Zakład Biologii i Parazytologii</t>
  </si>
  <si>
    <t>PL.DI.F.ST.2024/2026.2.2.66</t>
  </si>
  <si>
    <t>NFI.4</t>
  </si>
  <si>
    <t>Immunochemia</t>
  </si>
  <si>
    <t>Zakład Bioanalityki</t>
  </si>
  <si>
    <t>PL.DI.F.ST.2024/2026.2.2.67</t>
  </si>
  <si>
    <t>NFI.5</t>
  </si>
  <si>
    <t>Repetytorium pierwszej pomocy</t>
  </si>
  <si>
    <t>Samodzielna Pracownia Medycznych Czynności Ratunkowych i Ratownictwa Specjalistycznego</t>
  </si>
  <si>
    <t>PL.DI.F.ST.2024/2026.2.2.68</t>
  </si>
  <si>
    <t>NFI.6</t>
  </si>
  <si>
    <t>Żywienie w chorobach cywilizacyjnych</t>
  </si>
  <si>
    <t xml:space="preserve">Z </t>
  </si>
  <si>
    <t>Katedra i Zakład Epidemiologii i Metodologii Badań Klinicznych</t>
  </si>
  <si>
    <t>Fakultety razem:</t>
  </si>
  <si>
    <t>PL.DI.P.ST.2024/2026.2.2.24</t>
  </si>
  <si>
    <t>NS.4</t>
  </si>
  <si>
    <t>Komunikacja kliniczna</t>
  </si>
  <si>
    <t>Zakład Psychologii Stosowanej</t>
  </si>
  <si>
    <t>PL.DI.P.ST.2024/2026.2.2.26</t>
  </si>
  <si>
    <t>NI.3</t>
  </si>
  <si>
    <t>Nowoczesne technologie informacyjne i komunikacyjne w praktyce dietetycznej</t>
  </si>
  <si>
    <t>Inne obowiazkowe razem:</t>
  </si>
  <si>
    <t>PL.DI.PZ.ST.2024/2026.2.2.70</t>
  </si>
  <si>
    <t>P.2</t>
  </si>
  <si>
    <t>Praktyka szpital dorosłych</t>
  </si>
  <si>
    <t xml:space="preserve">Suma semestru 2: </t>
  </si>
  <si>
    <t>SEMESTR 3</t>
  </si>
  <si>
    <t>PL.DI.P.ST.2024/2026.2.3.27</t>
  </si>
  <si>
    <t>NP.8</t>
  </si>
  <si>
    <t>Ratownictwo medyczne</t>
  </si>
  <si>
    <t>Samodz. Pracownia Med. Czynności Ratunkowych</t>
  </si>
  <si>
    <t>PL.DI.P.ST.2024/2026.2.3.28</t>
  </si>
  <si>
    <t>NP.9</t>
  </si>
  <si>
    <t>Nutrigenomika</t>
  </si>
  <si>
    <t>Zakład Genetyki Klinicznej</t>
  </si>
  <si>
    <t>PL.DI.P.ST.2024/2026.2.3.29</t>
  </si>
  <si>
    <t>NP.10</t>
  </si>
  <si>
    <t>Fizjoterapia otyłości</t>
  </si>
  <si>
    <t>Zakład Rehabilitacji i Fizjoterapii</t>
  </si>
  <si>
    <t>PL.DI.P.ST.2024/2026.2.3.30</t>
  </si>
  <si>
    <t>NP.11</t>
  </si>
  <si>
    <t>Suplementy diety</t>
  </si>
  <si>
    <t>PL.DI.P.ST.2024/2026.2.3.31</t>
  </si>
  <si>
    <t>NK.11</t>
  </si>
  <si>
    <t>Elementy diagnostyki internistycznej w dietetyce</t>
  </si>
  <si>
    <t>Zakład Interny i Pielęgniarstwa Internistycznego</t>
  </si>
  <si>
    <t>PL.DI.P.ST.2024/2026.2.3.32</t>
  </si>
  <si>
    <t>NK.12</t>
  </si>
  <si>
    <t>Żywienie kliniczne</t>
  </si>
  <si>
    <t xml:space="preserve">Katedra Dietetyki i Bioanalityki (Zakład Żywienia Klinicznego z Poradnią Leczenia Żywieniowego) </t>
  </si>
  <si>
    <t>PL.DI.P.ST.2024/2026.2.3.33</t>
  </si>
  <si>
    <t>NK.1.4</t>
  </si>
  <si>
    <t>Pediatria</t>
  </si>
  <si>
    <t>III Katedra Pediatrii</t>
  </si>
  <si>
    <t>Zakład Pediatrii i Pielęgniarstwa Pediatrycznego</t>
  </si>
  <si>
    <t>PL.DI.P.ST.2024/2026.2.3.34</t>
  </si>
  <si>
    <t>NK.13</t>
  </si>
  <si>
    <t>Zafałszowania żywności</t>
  </si>
  <si>
    <t>Fakultety (wymagane 8 ECTS)</t>
  </si>
  <si>
    <t>PL.DI.F.ST.2024/2026.2.3.48</t>
  </si>
  <si>
    <t>NF.9</t>
  </si>
  <si>
    <t>Bilansowanie diet wegetariańskich</t>
  </si>
  <si>
    <t>PL.DI.F.ST.2024/2026.2.3.49</t>
  </si>
  <si>
    <t>NF.10</t>
  </si>
  <si>
    <t>Analiza fitochemiczna</t>
  </si>
  <si>
    <t>PL.DI.F.ST.2024/2026.2.3.50</t>
  </si>
  <si>
    <t>NF.11</t>
  </si>
  <si>
    <t>Jakość żywności</t>
  </si>
  <si>
    <t>PL.DI.F.ST.2024/2026.2.3.51</t>
  </si>
  <si>
    <t>NF.12</t>
  </si>
  <si>
    <t>Żywienie w sporcie</t>
  </si>
  <si>
    <t>PL.DI.F.ST.2024/2026.2.3.52</t>
  </si>
  <si>
    <t>NF.13</t>
  </si>
  <si>
    <t>Techniki komunikowania się z pacjentem niesłyszącym / niedosłyszącym</t>
  </si>
  <si>
    <t>Katedra i Zakład Podstaw Położnictwa</t>
  </si>
  <si>
    <t>PL.DI.F.ST.2024/2026.2.3.53</t>
  </si>
  <si>
    <t>NF.14</t>
  </si>
  <si>
    <t>Nowoczesne metody diagnostyki i terapii</t>
  </si>
  <si>
    <t>Zakład Hematoonkologii Doświadczalnej</t>
  </si>
  <si>
    <t>PL.DI.F.ST.2024/2026.2.3.54</t>
  </si>
  <si>
    <t>NF.15</t>
  </si>
  <si>
    <t>Redakcja prac naukowych</t>
  </si>
  <si>
    <t>PL.DI.F.ST.2024/2026.2.3.55</t>
  </si>
  <si>
    <t>NF.16</t>
  </si>
  <si>
    <t>Teleporada w dietetyce</t>
  </si>
  <si>
    <t>PL.DI.P.ST.2024/2026.2.3.25</t>
  </si>
  <si>
    <t>NI.2</t>
  </si>
  <si>
    <t>Statystyka w dietetyce</t>
  </si>
  <si>
    <t>Zakład Inf. i Statystyki Med. z Pracownią e-Zdrowia</t>
  </si>
  <si>
    <t xml:space="preserve">Suma semestru 3: </t>
  </si>
  <si>
    <t>SEMESTR 4</t>
  </si>
  <si>
    <t>PL.DI.P.ST.2024/2026.2.4.35</t>
  </si>
  <si>
    <t>NP.12</t>
  </si>
  <si>
    <t>Seminarium dyplomowe</t>
  </si>
  <si>
    <t>PL.DI.P.ST.2024/2026.2.4.36</t>
  </si>
  <si>
    <t>NP.13</t>
  </si>
  <si>
    <t>Egzamin dyplomowy</t>
  </si>
  <si>
    <t>PL.DI.P.ST.2024/2026.2.4.37</t>
  </si>
  <si>
    <t>NK.14</t>
  </si>
  <si>
    <t>Interakcje żywność-suplement-lek</t>
  </si>
  <si>
    <t>PL.DI.P.ST.2024/2026.2.4.38</t>
  </si>
  <si>
    <t>NK.1.5</t>
  </si>
  <si>
    <t>Żywienie w patologii ciąży</t>
  </si>
  <si>
    <t xml:space="preserve">Pracownia Technik Diagnostycznych </t>
  </si>
  <si>
    <t>PL.DI.P.ST.2024/2026.2.4.39</t>
  </si>
  <si>
    <t>NK.1.6</t>
  </si>
  <si>
    <t>Wielochorobowość w praktyce dietetyka</t>
  </si>
  <si>
    <t>Katedra i Klinika Endokrynologii, Diabetologii i Chorób Metabolicznych</t>
  </si>
  <si>
    <t>Fakultety (wymagane 5 ECTS)</t>
  </si>
  <si>
    <t>PL.DI.F.ST.2024/2026.2.4.56</t>
  </si>
  <si>
    <t>NF.17</t>
  </si>
  <si>
    <t>Wybrane narzędzia marketingu mix w działalności dietetycznej</t>
  </si>
  <si>
    <t>PL.DI.F.ST.2024/2026.2.4.57</t>
  </si>
  <si>
    <t>NF.18</t>
  </si>
  <si>
    <t>Medycyna stylu życia</t>
  </si>
  <si>
    <t>PL.DI.F.ST.2024/2026.2.4.58</t>
  </si>
  <si>
    <t>NF.19</t>
  </si>
  <si>
    <t>Środki farmakologiczne wspomagające aktywność fizyczną</t>
  </si>
  <si>
    <t>PL.DI.F.ST.2024/2026.2.4.59</t>
  </si>
  <si>
    <t>NF.20</t>
  </si>
  <si>
    <t>Farmakoterapia chorób dietozależnych</t>
  </si>
  <si>
    <t>Zakład Farmakologii</t>
  </si>
  <si>
    <t>PL.DI.F.ST.2024/2026.2.4.60</t>
  </si>
  <si>
    <t>NF.21</t>
  </si>
  <si>
    <t>Komunikacja w zespole</t>
  </si>
  <si>
    <t>PL.DI.F.ST.2024/2026.2.4.61</t>
  </si>
  <si>
    <t>NF.22</t>
  </si>
  <si>
    <t>Zakładanie i prowadzenie jednoosobowej działalności gospodarczej</t>
  </si>
  <si>
    <t>PL.DI.F.ST.2024/2026.2.4.62</t>
  </si>
  <si>
    <t>NF.23</t>
  </si>
  <si>
    <t>Dieta a zdrowie jamy ustnej</t>
  </si>
  <si>
    <t>Katedra i Zakład Medycyny Jamy Ustnej</t>
  </si>
  <si>
    <t xml:space="preserve">E </t>
  </si>
  <si>
    <t>PL.DI.PZ.ST.2024/2026.2.4.71</t>
  </si>
  <si>
    <t>P.3</t>
  </si>
  <si>
    <t>Praktyka szpital dziecięcy (w trakcie semestru tygodnie 1-3)</t>
  </si>
  <si>
    <t xml:space="preserve">Suma semestru 4: </t>
  </si>
  <si>
    <t>I</t>
  </si>
  <si>
    <t>II</t>
  </si>
  <si>
    <t>Semestr</t>
  </si>
  <si>
    <t>Godziny ogółem</t>
  </si>
  <si>
    <t>Prakt</t>
  </si>
  <si>
    <t>Godziny kontaktowe</t>
  </si>
  <si>
    <t>Samokształcenie</t>
  </si>
  <si>
    <t>Zajęcia praktyczne</t>
  </si>
  <si>
    <t>III</t>
  </si>
  <si>
    <t>IV</t>
  </si>
  <si>
    <t>Rok</t>
  </si>
  <si>
    <t xml:space="preserve">Cały tok </t>
  </si>
  <si>
    <t>Pracownia Prawa Medycznego i Farmaceutycznego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</si>
</sst>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38"/>
    </font>
    <font>
      <sz val="10"/>
      <name val="Arial"/>
      <family val="2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rgb="FF444444"/>
      <name val="Times New Roman"/>
      <family val="1"/>
      <charset val="238"/>
    </font>
    <font>
      <sz val="9"/>
      <color rgb="FF333333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8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0" fillId="3" borderId="0" xfId="0" applyFill="1"/>
    <xf numFmtId="0" fontId="0" fillId="2" borderId="0" xfId="0" applyFill="1"/>
    <xf numFmtId="0" fontId="9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4" fillId="9" borderId="2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5" xfId="0" applyFont="1" applyBorder="1" applyAlignment="1">
      <alignment horizontal="center" vertical="center"/>
    </xf>
    <xf numFmtId="9" fontId="0" fillId="0" borderId="0" xfId="0" applyNumberFormat="1"/>
    <xf numFmtId="0" fontId="5" fillId="3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14" borderId="26" xfId="0" applyFill="1" applyBorder="1" applyAlignment="1">
      <alignment horizontal="center" vertical="center" wrapText="1"/>
    </xf>
    <xf numFmtId="0" fontId="0" fillId="14" borderId="27" xfId="0" applyFill="1" applyBorder="1" applyAlignment="1">
      <alignment horizontal="center" vertical="center" wrapText="1"/>
    </xf>
    <xf numFmtId="0" fontId="0" fillId="14" borderId="28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9" fontId="0" fillId="15" borderId="30" xfId="0" applyNumberFormat="1" applyFill="1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9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9" fontId="0" fillId="15" borderId="32" xfId="0" applyNumberFormat="1" applyFill="1" applyBorder="1" applyAlignment="1">
      <alignment horizontal="center" vertical="center"/>
    </xf>
    <xf numFmtId="9" fontId="0" fillId="15" borderId="33" xfId="0" applyNumberForma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" fillId="0" borderId="1" xfId="0" applyFont="1" applyBorder="1"/>
    <xf numFmtId="0" fontId="21" fillId="0" borderId="10" xfId="0" applyFont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 wrapText="1"/>
    </xf>
    <xf numFmtId="1" fontId="26" fillId="11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3" fillId="9" borderId="10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30" fillId="9" borderId="10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center" vertical="center"/>
    </xf>
    <xf numFmtId="0" fontId="31" fillId="9" borderId="1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24" fillId="9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9" borderId="1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30" fillId="9" borderId="15" xfId="0" applyFont="1" applyFill="1" applyBorder="1" applyAlignment="1">
      <alignment horizontal="center" vertical="center" wrapText="1"/>
    </xf>
    <xf numFmtId="0" fontId="32" fillId="9" borderId="0" xfId="0" applyFont="1" applyFill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31" fillId="9" borderId="22" xfId="0" applyFont="1" applyFill="1" applyBorder="1" applyAlignment="1">
      <alignment horizontal="center" vertical="center" wrapText="1"/>
    </xf>
    <xf numFmtId="1" fontId="6" fillId="11" borderId="10" xfId="0" applyNumberFormat="1" applyFont="1" applyFill="1" applyBorder="1" applyAlignment="1">
      <alignment horizontal="center" vertical="center" wrapText="1"/>
    </xf>
    <xf numFmtId="0" fontId="33" fillId="9" borderId="0" xfId="0" applyFont="1" applyFill="1" applyAlignment="1">
      <alignment horizontal="center" vertical="center" wrapText="1"/>
    </xf>
    <xf numFmtId="0" fontId="32" fillId="9" borderId="10" xfId="0" applyFont="1" applyFill="1" applyBorder="1" applyAlignment="1">
      <alignment horizontal="center" vertical="center"/>
    </xf>
    <xf numFmtId="0" fontId="30" fillId="13" borderId="0" xfId="0" applyFont="1" applyFill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31" fillId="9" borderId="23" xfId="0" applyFont="1" applyFill="1" applyBorder="1" applyAlignment="1">
      <alignment horizontal="center" vertical="center" wrapText="1"/>
    </xf>
    <xf numFmtId="0" fontId="31" fillId="9" borderId="10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32" fillId="9" borderId="10" xfId="0" applyFont="1" applyFill="1" applyBorder="1" applyAlignment="1">
      <alignment horizontal="center" vertical="center" wrapText="1"/>
    </xf>
    <xf numFmtId="1" fontId="3" fillId="11" borderId="10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1" fillId="9" borderId="10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wrapText="1"/>
    </xf>
    <xf numFmtId="0" fontId="34" fillId="0" borderId="7" xfId="0" applyFont="1" applyBorder="1"/>
    <xf numFmtId="0" fontId="34" fillId="0" borderId="12" xfId="0" applyFont="1" applyBorder="1"/>
    <xf numFmtId="0" fontId="34" fillId="17" borderId="12" xfId="0" applyFont="1" applyFill="1" applyBorder="1"/>
    <xf numFmtId="0" fontId="34" fillId="16" borderId="12" xfId="0" applyFont="1" applyFill="1" applyBorder="1"/>
    <xf numFmtId="0" fontId="13" fillId="16" borderId="22" xfId="0" applyFont="1" applyFill="1" applyBorder="1" applyAlignment="1">
      <alignment wrapText="1"/>
    </xf>
    <xf numFmtId="0" fontId="34" fillId="0" borderId="25" xfId="0" applyFont="1" applyBorder="1"/>
    <xf numFmtId="0" fontId="34" fillId="0" borderId="14" xfId="0" applyFont="1" applyBorder="1"/>
    <xf numFmtId="0" fontId="34" fillId="17" borderId="14" xfId="0" applyFont="1" applyFill="1" applyBorder="1"/>
    <xf numFmtId="0" fontId="34" fillId="16" borderId="14" xfId="0" applyFont="1" applyFill="1" applyBorder="1"/>
    <xf numFmtId="0" fontId="5" fillId="9" borderId="12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textRotation="90" wrapText="1"/>
    </xf>
    <xf numFmtId="0" fontId="8" fillId="9" borderId="11" xfId="0" applyFont="1" applyFill="1" applyBorder="1" applyAlignment="1">
      <alignment horizontal="center" vertical="center"/>
    </xf>
    <xf numFmtId="0" fontId="21" fillId="9" borderId="1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23" xfId="0" quotePrefix="1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34" fillId="9" borderId="10" xfId="0" applyFont="1" applyFill="1" applyBorder="1" applyAlignment="1">
      <alignment horizontal="center" vertical="center"/>
    </xf>
    <xf numFmtId="0" fontId="1" fillId="17" borderId="10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 wrapText="1"/>
    </xf>
    <xf numFmtId="0" fontId="5" fillId="17" borderId="7" xfId="0" applyFont="1" applyFill="1" applyBorder="1" applyAlignment="1">
      <alignment horizontal="center" wrapText="1"/>
    </xf>
    <xf numFmtId="0" fontId="1" fillId="16" borderId="7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center"/>
    </xf>
    <xf numFmtId="0" fontId="13" fillId="17" borderId="12" xfId="0" applyFont="1" applyFill="1" applyBorder="1" applyAlignment="1">
      <alignment horizontal="center"/>
    </xf>
    <xf numFmtId="0" fontId="1" fillId="17" borderId="13" xfId="0" applyFont="1" applyFill="1" applyBorder="1" applyAlignment="1">
      <alignment horizontal="center"/>
    </xf>
    <xf numFmtId="0" fontId="1" fillId="16" borderId="14" xfId="0" applyFont="1" applyFill="1" applyBorder="1" applyAlignment="1">
      <alignment horizontal="center" wrapText="1"/>
    </xf>
    <xf numFmtId="0" fontId="1" fillId="16" borderId="25" xfId="0" applyFont="1" applyFill="1" applyBorder="1" applyAlignment="1">
      <alignment horizontal="center" wrapText="1"/>
    </xf>
    <xf numFmtId="0" fontId="5" fillId="17" borderId="25" xfId="0" applyFont="1" applyFill="1" applyBorder="1" applyAlignment="1">
      <alignment horizontal="center" wrapText="1"/>
    </xf>
    <xf numFmtId="0" fontId="13" fillId="0" borderId="14" xfId="0" applyFont="1" applyBorder="1" applyAlignment="1">
      <alignment horizontal="center"/>
    </xf>
    <xf numFmtId="0" fontId="13" fillId="17" borderId="14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1" fillId="17" borderId="18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" fillId="16" borderId="35" xfId="0" applyFont="1" applyFill="1" applyBorder="1" applyAlignment="1">
      <alignment wrapText="1"/>
    </xf>
    <xf numFmtId="0" fontId="34" fillId="9" borderId="1" xfId="0" applyFont="1" applyFill="1" applyBorder="1" applyAlignment="1">
      <alignment horizontal="center" vertical="center" wrapText="1"/>
    </xf>
    <xf numFmtId="0" fontId="34" fillId="9" borderId="2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9" fillId="18" borderId="0" xfId="0" applyFont="1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center" vertical="center"/>
    </xf>
    <xf numFmtId="0" fontId="30" fillId="13" borderId="10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30" fillId="13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0" fontId="0" fillId="13" borderId="10" xfId="0" applyFill="1" applyBorder="1" applyAlignment="1">
      <alignment horizontal="center" vertical="center"/>
    </xf>
    <xf numFmtId="0" fontId="36" fillId="5" borderId="0" xfId="0" applyFont="1" applyFill="1" applyAlignment="1">
      <alignment horizontal="center" vertical="center"/>
    </xf>
    <xf numFmtId="0" fontId="5" fillId="9" borderId="10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1" fillId="9" borderId="6" xfId="0" applyFont="1" applyFill="1" applyBorder="1" applyAlignment="1">
      <alignment horizontal="center" vertical="center" wrapText="1"/>
    </xf>
    <xf numFmtId="0" fontId="31" fillId="9" borderId="7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/>
    </xf>
    <xf numFmtId="0" fontId="30" fillId="9" borderId="12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2" fillId="11" borderId="10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30" fillId="13" borderId="13" xfId="0" applyFont="1" applyFill="1" applyBorder="1" applyAlignment="1">
      <alignment horizontal="center" vertical="center"/>
    </xf>
    <xf numFmtId="0" fontId="30" fillId="13" borderId="10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 wrapText="1"/>
    </xf>
    <xf numFmtId="0" fontId="5" fillId="13" borderId="34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center" vertical="center" wrapText="1"/>
    </xf>
    <xf numFmtId="0" fontId="25" fillId="11" borderId="15" xfId="0" applyFont="1" applyFill="1" applyBorder="1" applyAlignment="1">
      <alignment horizontal="center" vertical="center" wrapText="1"/>
    </xf>
    <xf numFmtId="0" fontId="30" fillId="13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0" fillId="9" borderId="15" xfId="0" applyFont="1" applyFill="1" applyBorder="1" applyAlignment="1">
      <alignment horizontal="center" vertical="center"/>
    </xf>
    <xf numFmtId="0" fontId="30" fillId="9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wrapText="1"/>
    </xf>
    <xf numFmtId="0" fontId="5" fillId="17" borderId="7" xfId="0" applyFont="1" applyFill="1" applyBorder="1" applyAlignment="1">
      <alignment horizontal="center" wrapText="1"/>
    </xf>
    <xf numFmtId="0" fontId="5" fillId="17" borderId="8" xfId="0" applyFont="1" applyFill="1" applyBorder="1" applyAlignment="1">
      <alignment horizontal="center" wrapText="1"/>
    </xf>
    <xf numFmtId="0" fontId="30" fillId="13" borderId="11" xfId="0" applyFont="1" applyFill="1" applyBorder="1" applyAlignment="1">
      <alignment horizontal="center" vertical="center"/>
    </xf>
    <xf numFmtId="0" fontId="30" fillId="13" borderId="12" xfId="0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zegorz  Kalisz" id="{65F87FCB-9FE5-49F1-9F72-B0BBE9D78804}" userId="S::grzegorzkalisz@365.uml.edu.pl::fb8b3c97-3218-4cf9-8cfe-79eb0e48d2b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7" dT="2023-11-28T21:08:05.40" personId="{65F87FCB-9FE5-49F1-9F72-B0BBE9D78804}" id="{FA07F926-B6B1-41D3-A987-4B6190E43DFB}">
    <text>podniesienie 2-&gt;3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15" dT="2023-11-29T15:30:03.82" personId="{65F87FCB-9FE5-49F1-9F72-B0BBE9D78804}" id="{3C3D0F59-7EAC-4D75-9D1C-56A9E4F47650}">
    <text>redukcja z 6</text>
  </threadedComment>
  <threadedComment ref="I22" dT="2023-11-28T21:09:37.81" personId="{65F87FCB-9FE5-49F1-9F72-B0BBE9D78804}" id="{C842B7B3-857B-49A9-ADAA-7DF3ACA4348E}">
    <text xml:space="preserve">3-&gt;2
</text>
  </threadedComment>
  <threadedComment ref="I23" dT="2023-11-28T21:09:46.86" personId="{65F87FCB-9FE5-49F1-9F72-B0BBE9D78804}" id="{873140E0-D678-42D7-A89E-133B5D003901}">
    <text>3-&gt;2</text>
  </threadedComment>
  <threadedComment ref="I26" dT="2023-11-28T21:10:03.48" personId="{65F87FCB-9FE5-49F1-9F72-B0BBE9D78804}" id="{01AFF4D2-3B4F-4F06-9DAF-845A5B59E355}">
    <text>1-&gt;2</text>
  </threadedComment>
  <threadedComment ref="I27" dT="2023-11-28T21:10:18.54" personId="{65F87FCB-9FE5-49F1-9F72-B0BBE9D78804}" id="{2DD2B522-1C3D-4FA6-9019-86182A121E58}">
    <text>1-&gt;2</text>
  </threadedComment>
  <threadedComment ref="D34" dT="2023-11-29T15:14:15.84" personId="{65F87FCB-9FE5-49F1-9F72-B0BBE9D78804}" id="{DA7C67DB-5960-4095-8F6A-EC2C43CB1ED2}">
    <text>przeniesienie z sem 2</text>
  </threadedComment>
  <threadedComment ref="I40" dT="2023-11-21T12:58:12.10" personId="{65F87FCB-9FE5-49F1-9F72-B0BBE9D78804}" id="{11ACDA69-B199-4756-A1F6-8085AA452543}">
    <text xml:space="preserve">korekta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33" dT="2023-11-21T12:54:28.88" personId="{65F87FCB-9FE5-49F1-9F72-B0BBE9D78804}" id="{8F591FAC-D721-48DD-AC8E-A2BB6B2D279D}">
    <text>przeniesienie z sem3</text>
  </threadedComment>
  <threadedComment ref="I37" dT="2023-11-21T12:58:01.77" personId="{65F87FCB-9FE5-49F1-9F72-B0BBE9D78804}" id="{7EB98C5B-F3BB-4524-BAD9-A1E860BA519C}">
    <text>korekta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92"/>
  <sheetViews>
    <sheetView topLeftCell="O1" zoomScale="90" zoomScaleNormal="90" workbookViewId="0">
      <selection activeCell="BA35" sqref="BA35"/>
    </sheetView>
  </sheetViews>
  <sheetFormatPr defaultRowHeight="15" x14ac:dyDescent="0.25"/>
  <cols>
    <col min="1" max="1" width="3.28515625" style="2" customWidth="1"/>
    <col min="2" max="2" width="27.42578125" style="2" customWidth="1"/>
    <col min="3" max="3" width="6.140625" customWidth="1"/>
    <col min="4" max="4" width="13.140625" style="2" customWidth="1"/>
    <col min="5" max="5" width="20.28515625" style="2" customWidth="1"/>
    <col min="7" max="7" width="40.28515625" customWidth="1"/>
    <col min="8" max="8" width="4.42578125" style="35" customWidth="1"/>
    <col min="9" max="9" width="3.7109375" style="35" customWidth="1"/>
    <col min="10" max="10" width="4.7109375" style="35" customWidth="1"/>
    <col min="11" max="16" width="3.7109375" style="35" customWidth="1"/>
    <col min="17" max="17" width="4.28515625" style="35" customWidth="1"/>
    <col min="18" max="28" width="3.7109375" style="35" customWidth="1"/>
    <col min="29" max="29" width="3.5703125" style="35" customWidth="1"/>
    <col min="30" max="50" width="3.7109375" style="35" customWidth="1"/>
    <col min="51" max="51" width="3.7109375" customWidth="1"/>
  </cols>
  <sheetData>
    <row r="1" spans="1:58" ht="28.15" customHeight="1" x14ac:dyDescent="0.25">
      <c r="A1" s="297" t="s">
        <v>0</v>
      </c>
      <c r="B1" s="284" t="s">
        <v>1</v>
      </c>
      <c r="C1" s="284" t="s">
        <v>1</v>
      </c>
      <c r="D1" s="258" t="s">
        <v>2</v>
      </c>
      <c r="E1" s="258"/>
      <c r="F1" s="283" t="s">
        <v>3</v>
      </c>
      <c r="G1" s="258" t="s">
        <v>4</v>
      </c>
      <c r="H1" s="280" t="s">
        <v>5</v>
      </c>
      <c r="I1" s="280"/>
      <c r="J1" s="274" t="s">
        <v>6</v>
      </c>
      <c r="K1" s="274"/>
      <c r="L1" s="278" t="s">
        <v>7</v>
      </c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BB1" s="286" t="s">
        <v>7</v>
      </c>
      <c r="BC1" s="286"/>
      <c r="BD1" s="286"/>
      <c r="BE1" s="286"/>
      <c r="BF1" s="286"/>
    </row>
    <row r="2" spans="1:58" x14ac:dyDescent="0.25">
      <c r="A2" s="297"/>
      <c r="B2" s="284"/>
      <c r="C2" s="284"/>
      <c r="D2" s="258"/>
      <c r="E2" s="258"/>
      <c r="F2" s="283"/>
      <c r="G2" s="258"/>
      <c r="H2" s="279" t="s">
        <v>8</v>
      </c>
      <c r="I2" s="279" t="s">
        <v>9</v>
      </c>
      <c r="J2" s="279" t="s">
        <v>8</v>
      </c>
      <c r="K2" s="279" t="s">
        <v>9</v>
      </c>
      <c r="L2" s="291" t="s">
        <v>10</v>
      </c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2" t="s">
        <v>11</v>
      </c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</row>
    <row r="3" spans="1:58" ht="15" customHeight="1" x14ac:dyDescent="0.25">
      <c r="A3" s="297"/>
      <c r="B3" s="284"/>
      <c r="C3" s="284"/>
      <c r="D3" s="258"/>
      <c r="E3" s="258"/>
      <c r="F3" s="283"/>
      <c r="G3" s="258"/>
      <c r="H3" s="279"/>
      <c r="I3" s="279"/>
      <c r="J3" s="279"/>
      <c r="K3" s="279"/>
      <c r="L3" s="281" t="s">
        <v>12</v>
      </c>
      <c r="M3" s="281"/>
      <c r="N3" s="281"/>
      <c r="O3" s="281"/>
      <c r="P3" s="281"/>
      <c r="Q3" s="293" t="s">
        <v>13</v>
      </c>
      <c r="R3" s="293"/>
      <c r="S3" s="293"/>
      <c r="T3" s="293"/>
      <c r="U3" s="293"/>
      <c r="V3" s="281" t="s">
        <v>14</v>
      </c>
      <c r="W3" s="281"/>
      <c r="X3" s="281"/>
      <c r="Y3" s="281"/>
      <c r="Z3" s="281"/>
      <c r="AA3" s="282" t="s">
        <v>15</v>
      </c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94" t="s">
        <v>16</v>
      </c>
      <c r="AV3" s="294"/>
      <c r="AW3" s="294"/>
      <c r="AX3" s="294"/>
      <c r="AY3" s="294"/>
    </row>
    <row r="4" spans="1:58" x14ac:dyDescent="0.25">
      <c r="A4" s="297"/>
      <c r="B4" s="284"/>
      <c r="C4" s="284"/>
      <c r="D4" s="258"/>
      <c r="E4" s="258"/>
      <c r="F4" s="283"/>
      <c r="G4" s="258"/>
      <c r="H4" s="279"/>
      <c r="I4" s="279"/>
      <c r="J4" s="279"/>
      <c r="K4" s="279"/>
      <c r="L4" s="281"/>
      <c r="M4" s="281"/>
      <c r="N4" s="281"/>
      <c r="O4" s="281"/>
      <c r="P4" s="281"/>
      <c r="Q4" s="293"/>
      <c r="R4" s="293"/>
      <c r="S4" s="293"/>
      <c r="T4" s="293"/>
      <c r="U4" s="293"/>
      <c r="V4" s="281"/>
      <c r="W4" s="281"/>
      <c r="X4" s="281"/>
      <c r="Y4" s="281"/>
      <c r="Z4" s="281"/>
      <c r="AA4" s="295" t="s">
        <v>17</v>
      </c>
      <c r="AB4" s="295"/>
      <c r="AC4" s="295"/>
      <c r="AD4" s="295"/>
      <c r="AE4" s="295"/>
      <c r="AF4" s="296" t="s">
        <v>18</v>
      </c>
      <c r="AG4" s="296"/>
      <c r="AH4" s="296"/>
      <c r="AI4" s="296"/>
      <c r="AJ4" s="296"/>
      <c r="AK4" s="295" t="s">
        <v>19</v>
      </c>
      <c r="AL4" s="295"/>
      <c r="AM4" s="295"/>
      <c r="AN4" s="295"/>
      <c r="AO4" s="295"/>
      <c r="AP4" s="296" t="s">
        <v>20</v>
      </c>
      <c r="AQ4" s="296"/>
      <c r="AR4" s="296"/>
      <c r="AS4" s="296"/>
      <c r="AT4" s="296"/>
      <c r="AU4" s="294"/>
      <c r="AV4" s="294"/>
      <c r="AW4" s="294"/>
      <c r="AX4" s="294"/>
      <c r="AY4" s="294"/>
      <c r="BB4" s="285" t="s">
        <v>21</v>
      </c>
      <c r="BC4" s="285"/>
      <c r="BD4" s="285"/>
      <c r="BE4" s="285"/>
      <c r="BF4" s="285"/>
    </row>
    <row r="5" spans="1:58" ht="33.75" x14ac:dyDescent="0.25">
      <c r="A5" s="297"/>
      <c r="B5" s="284"/>
      <c r="C5" s="284"/>
      <c r="D5" s="258"/>
      <c r="E5" s="258"/>
      <c r="F5" s="283"/>
      <c r="G5" s="258"/>
      <c r="H5" s="279"/>
      <c r="I5" s="279"/>
      <c r="J5" s="279"/>
      <c r="K5" s="279"/>
      <c r="L5" s="135" t="s">
        <v>22</v>
      </c>
      <c r="M5" s="135" t="s">
        <v>9</v>
      </c>
      <c r="N5" s="135" t="s">
        <v>23</v>
      </c>
      <c r="O5" s="135" t="s">
        <v>24</v>
      </c>
      <c r="P5" s="135" t="s">
        <v>25</v>
      </c>
      <c r="Q5" s="134" t="s">
        <v>22</v>
      </c>
      <c r="R5" s="134" t="s">
        <v>9</v>
      </c>
      <c r="S5" s="134" t="s">
        <v>23</v>
      </c>
      <c r="T5" s="134" t="s">
        <v>24</v>
      </c>
      <c r="U5" s="134" t="s">
        <v>25</v>
      </c>
      <c r="V5" s="135" t="s">
        <v>22</v>
      </c>
      <c r="W5" s="135" t="s">
        <v>9</v>
      </c>
      <c r="X5" s="135" t="s">
        <v>23</v>
      </c>
      <c r="Y5" s="135" t="s">
        <v>24</v>
      </c>
      <c r="Z5" s="135" t="s">
        <v>25</v>
      </c>
      <c r="AA5" s="159" t="s">
        <v>22</v>
      </c>
      <c r="AB5" s="159" t="s">
        <v>9</v>
      </c>
      <c r="AC5" s="159" t="s">
        <v>23</v>
      </c>
      <c r="AD5" s="159" t="s">
        <v>24</v>
      </c>
      <c r="AE5" s="159" t="s">
        <v>25</v>
      </c>
      <c r="AF5" s="135" t="s">
        <v>22</v>
      </c>
      <c r="AG5" s="135" t="s">
        <v>9</v>
      </c>
      <c r="AH5" s="135" t="s">
        <v>23</v>
      </c>
      <c r="AI5" s="135" t="s">
        <v>24</v>
      </c>
      <c r="AJ5" s="135" t="s">
        <v>25</v>
      </c>
      <c r="AK5" s="159" t="s">
        <v>22</v>
      </c>
      <c r="AL5" s="159" t="s">
        <v>9</v>
      </c>
      <c r="AM5" s="159" t="s">
        <v>23</v>
      </c>
      <c r="AN5" s="159" t="s">
        <v>24</v>
      </c>
      <c r="AO5" s="159" t="s">
        <v>25</v>
      </c>
      <c r="AP5" s="135" t="s">
        <v>22</v>
      </c>
      <c r="AQ5" s="135" t="s">
        <v>9</v>
      </c>
      <c r="AR5" s="135" t="s">
        <v>23</v>
      </c>
      <c r="AS5" s="135" t="s">
        <v>24</v>
      </c>
      <c r="AT5" s="135" t="s">
        <v>25</v>
      </c>
      <c r="AU5" s="159" t="s">
        <v>22</v>
      </c>
      <c r="AV5" s="159" t="s">
        <v>9</v>
      </c>
      <c r="AW5" s="159" t="s">
        <v>23</v>
      </c>
      <c r="AX5" s="159" t="s">
        <v>24</v>
      </c>
      <c r="AY5" s="159" t="s">
        <v>25</v>
      </c>
      <c r="BB5" s="66" t="s">
        <v>26</v>
      </c>
      <c r="BC5" s="66" t="s">
        <v>27</v>
      </c>
      <c r="BD5" s="66" t="s">
        <v>28</v>
      </c>
      <c r="BE5" s="66" t="s">
        <v>29</v>
      </c>
      <c r="BF5" s="66" t="s">
        <v>30</v>
      </c>
    </row>
    <row r="6" spans="1:58" s="50" customFormat="1" ht="16.149999999999999" customHeight="1" x14ac:dyDescent="0.25">
      <c r="A6" s="277" t="s">
        <v>31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</row>
    <row r="7" spans="1:58" s="50" customFormat="1" ht="16.149999999999999" customHeight="1" x14ac:dyDescent="0.25">
      <c r="A7" s="86">
        <v>1</v>
      </c>
      <c r="B7" s="86" t="s">
        <v>32</v>
      </c>
      <c r="C7" s="29" t="s">
        <v>33</v>
      </c>
      <c r="D7" s="276" t="s">
        <v>34</v>
      </c>
      <c r="E7" s="276"/>
      <c r="F7" s="24"/>
      <c r="G7" s="96" t="s">
        <v>35</v>
      </c>
      <c r="H7" s="24">
        <f>L7+Q7+V7+AA7+AF7+AK7+AP7+AU7</f>
        <v>35</v>
      </c>
      <c r="I7" s="243">
        <v>3</v>
      </c>
      <c r="J7" s="24"/>
      <c r="K7" s="24"/>
      <c r="L7" s="21">
        <v>15</v>
      </c>
      <c r="M7" s="21"/>
      <c r="N7" s="21" t="s">
        <v>36</v>
      </c>
      <c r="O7" s="21">
        <v>30</v>
      </c>
      <c r="P7" s="21">
        <v>1</v>
      </c>
      <c r="Q7" s="64">
        <v>12</v>
      </c>
      <c r="R7" s="64"/>
      <c r="S7" s="64"/>
      <c r="T7" s="64">
        <v>30</v>
      </c>
      <c r="U7" s="64">
        <v>1</v>
      </c>
      <c r="V7" s="79">
        <v>8</v>
      </c>
      <c r="W7" s="79"/>
      <c r="X7" s="21"/>
      <c r="Y7" s="21">
        <v>15</v>
      </c>
      <c r="Z7" s="21">
        <v>2</v>
      </c>
      <c r="AA7" s="24"/>
      <c r="AB7" s="24"/>
      <c r="AC7" s="24"/>
      <c r="AD7" s="24"/>
      <c r="AE7" s="24"/>
      <c r="AF7" s="21"/>
      <c r="AG7" s="21"/>
      <c r="AH7" s="21"/>
      <c r="AI7" s="21"/>
      <c r="AJ7" s="21"/>
      <c r="AK7" s="24"/>
      <c r="AL7" s="24"/>
      <c r="AM7" s="24"/>
      <c r="AN7" s="24"/>
      <c r="AO7" s="24"/>
      <c r="AP7" s="21"/>
      <c r="AQ7" s="21"/>
      <c r="AR7" s="21"/>
      <c r="AS7" s="21"/>
      <c r="AT7" s="21"/>
      <c r="AU7" s="24"/>
      <c r="AV7" s="24"/>
      <c r="AW7" s="24"/>
      <c r="AX7" s="24"/>
      <c r="AY7" s="24"/>
      <c r="BB7" s="42">
        <f>L7</f>
        <v>15</v>
      </c>
      <c r="BC7" s="42">
        <f>Q7</f>
        <v>12</v>
      </c>
      <c r="BD7" s="42">
        <f>V7+AA7+AF7+AK7+AP7</f>
        <v>8</v>
      </c>
      <c r="BE7" s="42">
        <f>AU7</f>
        <v>0</v>
      </c>
      <c r="BF7" s="103">
        <f>SUM(BB7:BE7)</f>
        <v>35</v>
      </c>
    </row>
    <row r="8" spans="1:58" s="50" customFormat="1" ht="23.25" customHeight="1" x14ac:dyDescent="0.25">
      <c r="A8" s="86">
        <v>2</v>
      </c>
      <c r="B8" s="86" t="s">
        <v>37</v>
      </c>
      <c r="C8" s="29" t="s">
        <v>38</v>
      </c>
      <c r="D8" s="258" t="s">
        <v>39</v>
      </c>
      <c r="E8" s="258"/>
      <c r="F8" s="24"/>
      <c r="G8" s="96" t="s">
        <v>40</v>
      </c>
      <c r="H8" s="24">
        <f t="shared" ref="H8:H10" si="0">L8+Q8+V8+AA8+AF8+AK8+AP8+AU8</f>
        <v>35</v>
      </c>
      <c r="I8" s="24">
        <v>2</v>
      </c>
      <c r="J8" s="24"/>
      <c r="K8" s="24"/>
      <c r="L8" s="21">
        <v>15</v>
      </c>
      <c r="M8" s="21"/>
      <c r="N8" s="21" t="s">
        <v>36</v>
      </c>
      <c r="O8" s="21">
        <v>30</v>
      </c>
      <c r="P8" s="21">
        <v>1</v>
      </c>
      <c r="Q8" s="64">
        <v>20</v>
      </c>
      <c r="R8" s="64"/>
      <c r="S8" s="64"/>
      <c r="T8" s="64">
        <v>30</v>
      </c>
      <c r="U8" s="64">
        <v>1</v>
      </c>
      <c r="V8" s="79"/>
      <c r="W8" s="79"/>
      <c r="X8" s="21"/>
      <c r="Y8" s="21"/>
      <c r="Z8" s="21"/>
      <c r="AA8" s="24"/>
      <c r="AB8" s="24"/>
      <c r="AC8" s="24"/>
      <c r="AD8" s="24"/>
      <c r="AE8" s="24"/>
      <c r="AF8" s="21"/>
      <c r="AG8" s="21"/>
      <c r="AH8" s="21"/>
      <c r="AI8" s="21"/>
      <c r="AJ8" s="21"/>
      <c r="AK8" s="24"/>
      <c r="AL8" s="24"/>
      <c r="AM8" s="24"/>
      <c r="AN8" s="24"/>
      <c r="AO8" s="24"/>
      <c r="AP8" s="21"/>
      <c r="AQ8" s="21"/>
      <c r="AR8" s="21"/>
      <c r="AS8" s="21"/>
      <c r="AT8" s="21"/>
      <c r="AU8" s="24"/>
      <c r="AV8" s="24"/>
      <c r="AW8" s="24"/>
      <c r="AX8" s="24"/>
      <c r="AY8" s="24"/>
      <c r="BB8" s="42">
        <f t="shared" ref="BB8:BB10" si="1">L8</f>
        <v>15</v>
      </c>
      <c r="BC8" s="42">
        <f t="shared" ref="BC8:BC10" si="2">Q8</f>
        <v>20</v>
      </c>
      <c r="BD8" s="42">
        <f>V8+AA8+AF8+AK8+AP8</f>
        <v>0</v>
      </c>
      <c r="BE8" s="42">
        <f t="shared" ref="BE8:BE10" si="3">AU8</f>
        <v>0</v>
      </c>
      <c r="BF8" s="103">
        <f t="shared" ref="BF8:BF10" si="4">SUM(BB8:BE8)</f>
        <v>35</v>
      </c>
    </row>
    <row r="9" spans="1:58" s="50" customFormat="1" ht="16.149999999999999" customHeight="1" x14ac:dyDescent="0.25">
      <c r="A9" s="88">
        <v>3</v>
      </c>
      <c r="B9" s="206" t="s">
        <v>41</v>
      </c>
      <c r="C9" s="29" t="s">
        <v>42</v>
      </c>
      <c r="D9" s="289" t="s">
        <v>43</v>
      </c>
      <c r="E9" s="290"/>
      <c r="F9" s="9"/>
      <c r="G9" s="98" t="s">
        <v>44</v>
      </c>
      <c r="H9" s="24">
        <f>L9+Q9+V9+AA9+AF9+AK9+AP9+AU9</f>
        <v>30</v>
      </c>
      <c r="I9" s="10">
        <v>3</v>
      </c>
      <c r="J9" s="160"/>
      <c r="K9" s="160"/>
      <c r="L9" s="11"/>
      <c r="M9" s="11"/>
      <c r="N9" s="11"/>
      <c r="O9" s="11"/>
      <c r="P9" s="11"/>
      <c r="Q9" s="10">
        <v>14</v>
      </c>
      <c r="R9" s="10"/>
      <c r="S9" s="10" t="s">
        <v>45</v>
      </c>
      <c r="T9" s="10">
        <v>30</v>
      </c>
      <c r="U9" s="10">
        <v>1</v>
      </c>
      <c r="V9" s="11">
        <v>8</v>
      </c>
      <c r="W9" s="11"/>
      <c r="X9" s="11"/>
      <c r="Y9" s="244">
        <v>10</v>
      </c>
      <c r="Z9" s="245">
        <v>4</v>
      </c>
      <c r="AA9" s="160"/>
      <c r="AB9" s="160"/>
      <c r="AC9" s="160"/>
      <c r="AD9" s="160"/>
      <c r="AE9" s="160"/>
      <c r="AF9" s="11">
        <v>8</v>
      </c>
      <c r="AG9" s="11"/>
      <c r="AH9" s="11"/>
      <c r="AI9" s="11">
        <v>5</v>
      </c>
      <c r="AJ9" s="216">
        <v>6</v>
      </c>
      <c r="AK9" s="160"/>
      <c r="AL9" s="161"/>
      <c r="AM9" s="161"/>
      <c r="AN9" s="161"/>
      <c r="AO9" s="161"/>
      <c r="AP9" s="162"/>
      <c r="AQ9" s="162"/>
      <c r="AR9" s="162"/>
      <c r="AS9" s="162"/>
      <c r="AT9" s="162"/>
      <c r="AU9" s="161"/>
      <c r="AV9" s="161"/>
      <c r="AW9" s="161"/>
      <c r="AX9" s="161"/>
      <c r="AY9" s="161"/>
      <c r="BB9" s="42">
        <f t="shared" si="1"/>
        <v>0</v>
      </c>
      <c r="BC9" s="42">
        <f t="shared" si="2"/>
        <v>14</v>
      </c>
      <c r="BD9" s="42">
        <f>V9+AA9+AF9+AK9+AP9</f>
        <v>16</v>
      </c>
      <c r="BE9" s="42">
        <f t="shared" si="3"/>
        <v>0</v>
      </c>
      <c r="BF9" s="103">
        <f t="shared" si="4"/>
        <v>30</v>
      </c>
    </row>
    <row r="10" spans="1:58" s="50" customFormat="1" ht="16.149999999999999" customHeight="1" x14ac:dyDescent="0.25">
      <c r="A10" s="86">
        <v>4</v>
      </c>
      <c r="B10" s="86" t="s">
        <v>46</v>
      </c>
      <c r="C10" s="29" t="s">
        <v>47</v>
      </c>
      <c r="D10" s="258" t="s">
        <v>48</v>
      </c>
      <c r="E10" s="258"/>
      <c r="F10" s="24"/>
      <c r="G10" s="96" t="s">
        <v>49</v>
      </c>
      <c r="H10" s="24">
        <f t="shared" si="0"/>
        <v>20</v>
      </c>
      <c r="I10" s="24">
        <v>2</v>
      </c>
      <c r="J10" s="24"/>
      <c r="K10" s="24"/>
      <c r="L10" s="21"/>
      <c r="M10" s="21"/>
      <c r="N10" s="21"/>
      <c r="O10" s="21"/>
      <c r="P10" s="21"/>
      <c r="Q10" s="64">
        <v>12</v>
      </c>
      <c r="R10" s="64"/>
      <c r="S10" s="64" t="s">
        <v>45</v>
      </c>
      <c r="T10" s="64">
        <v>30</v>
      </c>
      <c r="U10" s="64">
        <v>1</v>
      </c>
      <c r="V10" s="79">
        <v>8</v>
      </c>
      <c r="W10" s="79"/>
      <c r="X10" s="21"/>
      <c r="Y10" s="21">
        <v>10</v>
      </c>
      <c r="Z10" s="21">
        <v>4</v>
      </c>
      <c r="AA10" s="24"/>
      <c r="AB10" s="24"/>
      <c r="AC10" s="24"/>
      <c r="AD10" s="24"/>
      <c r="AE10" s="24"/>
      <c r="AF10" s="21"/>
      <c r="AG10" s="21"/>
      <c r="AH10" s="21"/>
      <c r="AI10" s="21"/>
      <c r="AJ10" s="21"/>
      <c r="AK10" s="24"/>
      <c r="AL10" s="24"/>
      <c r="AM10" s="24"/>
      <c r="AN10" s="24"/>
      <c r="AO10" s="24"/>
      <c r="AP10" s="21"/>
      <c r="AQ10" s="21"/>
      <c r="AR10" s="21"/>
      <c r="AS10" s="21"/>
      <c r="AT10" s="21"/>
      <c r="AU10" s="24"/>
      <c r="AV10" s="24"/>
      <c r="AW10" s="24"/>
      <c r="AX10" s="24"/>
      <c r="AY10" s="24"/>
      <c r="BB10" s="42">
        <f t="shared" si="1"/>
        <v>0</v>
      </c>
      <c r="BC10" s="42">
        <f t="shared" si="2"/>
        <v>12</v>
      </c>
      <c r="BD10" s="42">
        <f>V10+AA10+AF10+AK10+AP10</f>
        <v>8</v>
      </c>
      <c r="BE10" s="42">
        <f t="shared" si="3"/>
        <v>0</v>
      </c>
      <c r="BF10" s="103">
        <f t="shared" si="4"/>
        <v>20</v>
      </c>
    </row>
    <row r="11" spans="1:58" s="50" customFormat="1" ht="16.149999999999999" customHeight="1" x14ac:dyDescent="0.25">
      <c r="A11" s="274" t="s">
        <v>50</v>
      </c>
      <c r="B11" s="274"/>
      <c r="C11" s="274"/>
      <c r="D11" s="274"/>
      <c r="E11" s="274"/>
      <c r="F11" s="274"/>
      <c r="G11" s="274"/>
      <c r="H11" s="67">
        <f>SUM(H7:H10)</f>
        <v>120</v>
      </c>
      <c r="I11" s="67">
        <f>SUM(I7:I10)</f>
        <v>10</v>
      </c>
      <c r="J11" s="67">
        <f>SUM(J7:J10)</f>
        <v>0</v>
      </c>
      <c r="K11" s="67">
        <f>SUM(K7:K10)</f>
        <v>0</v>
      </c>
      <c r="L11" s="68">
        <f>SUM(L7:L10)</f>
        <v>30</v>
      </c>
      <c r="M11" s="68"/>
      <c r="N11" s="68"/>
      <c r="O11" s="68"/>
      <c r="P11" s="68"/>
      <c r="Q11" s="67">
        <f>SUM(Q7:Q10)</f>
        <v>58</v>
      </c>
      <c r="R11" s="67"/>
      <c r="S11" s="67"/>
      <c r="T11" s="67"/>
      <c r="U11" s="67"/>
      <c r="V11" s="68">
        <f>SUM(V7:V10)</f>
        <v>24</v>
      </c>
      <c r="W11" s="68"/>
      <c r="X11" s="68"/>
      <c r="Y11" s="68"/>
      <c r="Z11" s="68"/>
      <c r="AA11" s="67"/>
      <c r="AB11" s="67"/>
      <c r="AC11" s="67"/>
      <c r="AD11" s="67"/>
      <c r="AE11" s="67"/>
      <c r="AF11" s="68">
        <f>SUM(AF7:AF10)</f>
        <v>8</v>
      </c>
      <c r="AG11" s="68"/>
      <c r="AH11" s="68"/>
      <c r="AI11" s="68"/>
      <c r="AJ11" s="68"/>
      <c r="AK11" s="67"/>
      <c r="AL11" s="67"/>
      <c r="AM11" s="67"/>
      <c r="AN11" s="67"/>
      <c r="AO11" s="67"/>
      <c r="AP11" s="68"/>
      <c r="AQ11" s="68"/>
      <c r="AR11" s="68"/>
      <c r="AS11" s="68"/>
      <c r="AT11" s="68"/>
      <c r="AU11" s="24"/>
      <c r="AV11" s="24"/>
      <c r="AW11" s="24"/>
      <c r="AX11" s="24"/>
      <c r="AY11" s="24"/>
      <c r="BF11" s="104"/>
    </row>
    <row r="12" spans="1:58" s="50" customFormat="1" ht="16.149999999999999" customHeight="1" x14ac:dyDescent="0.25">
      <c r="A12" s="277" t="s">
        <v>51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</row>
    <row r="13" spans="1:58" s="50" customFormat="1" ht="16.149999999999999" customHeight="1" x14ac:dyDescent="0.25">
      <c r="A13" s="86">
        <v>5</v>
      </c>
      <c r="B13" s="86" t="s">
        <v>52</v>
      </c>
      <c r="C13" s="29" t="s">
        <v>53</v>
      </c>
      <c r="D13" s="83" t="s">
        <v>54</v>
      </c>
      <c r="E13" s="83" t="s">
        <v>55</v>
      </c>
      <c r="F13" s="24"/>
      <c r="G13" s="96" t="s">
        <v>40</v>
      </c>
      <c r="H13" s="24">
        <f>L13+Q13+V13+AA13+AF13+AK13+AP13+AU13</f>
        <v>65</v>
      </c>
      <c r="I13" s="24">
        <v>5</v>
      </c>
      <c r="J13" s="160">
        <f>AA13+AF13+AK13+AP13+AU13</f>
        <v>25</v>
      </c>
      <c r="K13" s="24">
        <v>2</v>
      </c>
      <c r="L13" s="21">
        <v>15</v>
      </c>
      <c r="M13" s="21"/>
      <c r="N13" s="21" t="s">
        <v>36</v>
      </c>
      <c r="O13" s="21">
        <v>30</v>
      </c>
      <c r="P13" s="21">
        <v>1</v>
      </c>
      <c r="Q13" s="24">
        <v>25</v>
      </c>
      <c r="R13" s="24"/>
      <c r="S13" s="24"/>
      <c r="T13" s="24">
        <v>30</v>
      </c>
      <c r="U13" s="24">
        <v>1</v>
      </c>
      <c r="V13" s="21"/>
      <c r="W13" s="21"/>
      <c r="X13" s="21"/>
      <c r="Y13" s="21"/>
      <c r="Z13" s="21"/>
      <c r="AA13" s="24"/>
      <c r="AB13" s="24"/>
      <c r="AC13" s="24"/>
      <c r="AD13" s="24"/>
      <c r="AE13" s="24"/>
      <c r="AF13" s="21">
        <v>5</v>
      </c>
      <c r="AG13" s="21"/>
      <c r="AH13" s="21"/>
      <c r="AI13" s="21">
        <v>5</v>
      </c>
      <c r="AJ13" s="21">
        <v>6</v>
      </c>
      <c r="AK13" s="24">
        <v>20</v>
      </c>
      <c r="AL13" s="24"/>
      <c r="AM13" s="24"/>
      <c r="AN13" s="24">
        <v>15</v>
      </c>
      <c r="AO13" s="24">
        <v>2</v>
      </c>
      <c r="AP13" s="21"/>
      <c r="AQ13" s="21"/>
      <c r="AR13" s="21"/>
      <c r="AS13" s="21"/>
      <c r="AT13" s="21"/>
      <c r="AU13" s="24"/>
      <c r="AV13" s="24"/>
      <c r="AW13" s="24"/>
      <c r="AX13" s="24"/>
      <c r="AY13" s="24"/>
      <c r="BB13" s="42">
        <f>L13</f>
        <v>15</v>
      </c>
      <c r="BC13" s="42">
        <f>Q13</f>
        <v>25</v>
      </c>
      <c r="BD13" s="42">
        <f>V13+AA13+AF13+AK13+AP13</f>
        <v>25</v>
      </c>
      <c r="BE13" s="42">
        <f>AU13</f>
        <v>0</v>
      </c>
      <c r="BF13" s="103">
        <f>SUM(BB13:BE13)</f>
        <v>65</v>
      </c>
    </row>
    <row r="14" spans="1:58" s="50" customFormat="1" ht="16.149999999999999" customHeight="1" x14ac:dyDescent="0.25">
      <c r="A14" s="85">
        <v>6</v>
      </c>
      <c r="B14" s="85" t="s">
        <v>56</v>
      </c>
      <c r="C14" s="3" t="s">
        <v>57</v>
      </c>
      <c r="D14" s="301" t="s">
        <v>58</v>
      </c>
      <c r="E14" s="302"/>
      <c r="F14" s="24"/>
      <c r="G14" s="96" t="s">
        <v>59</v>
      </c>
      <c r="H14" s="24">
        <f t="shared" ref="H14:H16" si="5">L14+Q14+V14+AA14+AF14+AK14+AP14+AU14</f>
        <v>25</v>
      </c>
      <c r="I14" s="24">
        <v>3</v>
      </c>
      <c r="J14" s="24">
        <v>10</v>
      </c>
      <c r="K14" s="24">
        <v>1</v>
      </c>
      <c r="L14" s="21"/>
      <c r="M14" s="21"/>
      <c r="N14" s="21"/>
      <c r="O14" s="21"/>
      <c r="P14" s="21"/>
      <c r="Q14" s="24">
        <v>15</v>
      </c>
      <c r="R14" s="24"/>
      <c r="S14" s="24"/>
      <c r="T14" s="24">
        <v>30</v>
      </c>
      <c r="U14" s="24">
        <v>1</v>
      </c>
      <c r="V14" s="21">
        <v>10</v>
      </c>
      <c r="W14" s="21"/>
      <c r="X14" s="21" t="s">
        <v>45</v>
      </c>
      <c r="Y14" s="21">
        <v>10</v>
      </c>
      <c r="Z14" s="21">
        <v>4</v>
      </c>
      <c r="AA14" s="24"/>
      <c r="AB14" s="24"/>
      <c r="AC14" s="24"/>
      <c r="AD14" s="24"/>
      <c r="AE14" s="24"/>
      <c r="AF14" s="21"/>
      <c r="AG14" s="21"/>
      <c r="AH14" s="21"/>
      <c r="AI14" s="21"/>
      <c r="AJ14" s="21"/>
      <c r="AK14" s="24"/>
      <c r="AL14" s="24"/>
      <c r="AM14" s="24"/>
      <c r="AN14" s="24"/>
      <c r="AO14" s="24"/>
      <c r="AP14" s="21"/>
      <c r="AQ14" s="21"/>
      <c r="AR14" s="21"/>
      <c r="AS14" s="21"/>
      <c r="AT14" s="21"/>
      <c r="AU14" s="24"/>
      <c r="AV14" s="24"/>
      <c r="AW14" s="24"/>
      <c r="AX14" s="24"/>
      <c r="AY14" s="24"/>
      <c r="BB14" s="42">
        <f t="shared" ref="BB14:BB16" si="6">L14</f>
        <v>0</v>
      </c>
      <c r="BC14" s="42">
        <f t="shared" ref="BC14:BC16" si="7">Q14</f>
        <v>15</v>
      </c>
      <c r="BD14" s="42">
        <f>V14+AA14+AF14+AK14+AP14</f>
        <v>10</v>
      </c>
      <c r="BE14" s="42">
        <f t="shared" ref="BE14:BE16" si="8">AU14</f>
        <v>0</v>
      </c>
      <c r="BF14" s="103">
        <f t="shared" ref="BF14:BF16" si="9">SUM(BB14:BE14)</f>
        <v>25</v>
      </c>
    </row>
    <row r="15" spans="1:58" s="50" customFormat="1" ht="16.149999999999999" customHeight="1" x14ac:dyDescent="0.25">
      <c r="A15" s="84">
        <v>7</v>
      </c>
      <c r="B15" s="84" t="s">
        <v>60</v>
      </c>
      <c r="C15" s="3" t="s">
        <v>61</v>
      </c>
      <c r="D15" s="301" t="s">
        <v>62</v>
      </c>
      <c r="E15" s="302"/>
      <c r="F15" s="24"/>
      <c r="G15" s="96" t="s">
        <v>40</v>
      </c>
      <c r="H15" s="24">
        <f t="shared" si="5"/>
        <v>15</v>
      </c>
      <c r="I15" s="24">
        <v>1</v>
      </c>
      <c r="J15" s="24"/>
      <c r="K15" s="24"/>
      <c r="L15" s="21"/>
      <c r="M15" s="21"/>
      <c r="N15" s="21"/>
      <c r="O15" s="21"/>
      <c r="P15" s="21"/>
      <c r="Q15" s="24">
        <v>15</v>
      </c>
      <c r="R15" s="24"/>
      <c r="S15" s="24" t="s">
        <v>45</v>
      </c>
      <c r="T15" s="24">
        <v>30</v>
      </c>
      <c r="U15" s="24">
        <v>1</v>
      </c>
      <c r="V15" s="21"/>
      <c r="W15" s="21"/>
      <c r="X15" s="21"/>
      <c r="Y15" s="21"/>
      <c r="Z15" s="21"/>
      <c r="AA15" s="24"/>
      <c r="AB15" s="24"/>
      <c r="AC15" s="24"/>
      <c r="AD15" s="24"/>
      <c r="AE15" s="24"/>
      <c r="AF15" s="21"/>
      <c r="AG15" s="21"/>
      <c r="AH15" s="21"/>
      <c r="AI15" s="21"/>
      <c r="AJ15" s="21"/>
      <c r="AK15" s="24"/>
      <c r="AL15" s="24"/>
      <c r="AM15" s="24"/>
      <c r="AN15" s="24"/>
      <c r="AO15" s="24"/>
      <c r="AP15" s="21"/>
      <c r="AQ15" s="21"/>
      <c r="AR15" s="21"/>
      <c r="AS15" s="21"/>
      <c r="AT15" s="21"/>
      <c r="AU15" s="24"/>
      <c r="AV15" s="24"/>
      <c r="AW15" s="24"/>
      <c r="AX15" s="24"/>
      <c r="AY15" s="24"/>
      <c r="BB15" s="42">
        <f t="shared" si="6"/>
        <v>0</v>
      </c>
      <c r="BC15" s="42">
        <f t="shared" si="7"/>
        <v>15</v>
      </c>
      <c r="BD15" s="42">
        <f>V15+AA15+AF15+AK15+AP15</f>
        <v>0</v>
      </c>
      <c r="BE15" s="42">
        <f t="shared" si="8"/>
        <v>0</v>
      </c>
      <c r="BF15" s="103">
        <f t="shared" si="9"/>
        <v>15</v>
      </c>
    </row>
    <row r="16" spans="1:58" s="50" customFormat="1" ht="16.149999999999999" customHeight="1" x14ac:dyDescent="0.25">
      <c r="A16" s="86">
        <v>8</v>
      </c>
      <c r="B16" s="86" t="s">
        <v>63</v>
      </c>
      <c r="C16" s="136" t="s">
        <v>64</v>
      </c>
      <c r="D16" s="258" t="s">
        <v>65</v>
      </c>
      <c r="E16" s="258"/>
      <c r="F16" s="24"/>
      <c r="G16" s="96" t="s">
        <v>40</v>
      </c>
      <c r="H16" s="24">
        <f t="shared" si="5"/>
        <v>30</v>
      </c>
      <c r="I16" s="24">
        <v>3</v>
      </c>
      <c r="J16" s="10">
        <f>AA16+AF16+AK16+AP16+AU16</f>
        <v>30</v>
      </c>
      <c r="K16" s="24">
        <v>2</v>
      </c>
      <c r="L16" s="21"/>
      <c r="M16" s="21"/>
      <c r="N16" s="21"/>
      <c r="O16" s="21"/>
      <c r="P16" s="21"/>
      <c r="Q16" s="24"/>
      <c r="R16" s="24"/>
      <c r="S16" s="24"/>
      <c r="T16" s="24"/>
      <c r="U16" s="24"/>
      <c r="V16" s="21"/>
      <c r="W16" s="21"/>
      <c r="X16" s="21"/>
      <c r="Y16" s="21"/>
      <c r="Z16" s="21"/>
      <c r="AA16" s="24"/>
      <c r="AB16" s="24"/>
      <c r="AC16" s="24"/>
      <c r="AD16" s="24"/>
      <c r="AE16" s="24"/>
      <c r="AF16" s="21"/>
      <c r="AG16" s="21"/>
      <c r="AH16" s="21"/>
      <c r="AI16" s="21"/>
      <c r="AJ16" s="21"/>
      <c r="AK16" s="24">
        <v>15</v>
      </c>
      <c r="AL16" s="24"/>
      <c r="AM16" s="24"/>
      <c r="AN16" s="24">
        <v>15</v>
      </c>
      <c r="AO16" s="24">
        <v>2</v>
      </c>
      <c r="AP16" s="21">
        <v>15</v>
      </c>
      <c r="AQ16" s="21"/>
      <c r="AR16" s="21" t="s">
        <v>45</v>
      </c>
      <c r="AS16" s="21">
        <v>10</v>
      </c>
      <c r="AT16" s="21">
        <v>3</v>
      </c>
      <c r="AU16" s="24"/>
      <c r="AV16" s="24"/>
      <c r="AW16" s="24"/>
      <c r="AX16" s="24"/>
      <c r="AY16" s="24"/>
      <c r="BB16" s="42">
        <f t="shared" si="6"/>
        <v>0</v>
      </c>
      <c r="BC16" s="42">
        <f t="shared" si="7"/>
        <v>0</v>
      </c>
      <c r="BD16" s="42">
        <f>V16+AA16+AF16+AK16+AP16</f>
        <v>30</v>
      </c>
      <c r="BE16" s="42">
        <f t="shared" si="8"/>
        <v>0</v>
      </c>
      <c r="BF16" s="103">
        <f t="shared" si="9"/>
        <v>30</v>
      </c>
    </row>
    <row r="17" spans="1:92" s="50" customFormat="1" ht="16.149999999999999" customHeight="1" x14ac:dyDescent="0.25">
      <c r="A17" s="261" t="s">
        <v>66</v>
      </c>
      <c r="B17" s="262"/>
      <c r="C17" s="262"/>
      <c r="D17" s="262"/>
      <c r="E17" s="262"/>
      <c r="F17" s="262"/>
      <c r="G17" s="263"/>
      <c r="H17" s="67">
        <f>SUM(H13:H16)</f>
        <v>135</v>
      </c>
      <c r="I17" s="67">
        <f>SUM(I13:I16)</f>
        <v>12</v>
      </c>
      <c r="J17" s="67">
        <f>SUM(J13:J16)</f>
        <v>65</v>
      </c>
      <c r="K17" s="67">
        <f>SUM(K13:K16)</f>
        <v>5</v>
      </c>
      <c r="L17" s="68">
        <f>SUM(L13:L16)</f>
        <v>15</v>
      </c>
      <c r="M17" s="68"/>
      <c r="N17" s="68"/>
      <c r="O17" s="68"/>
      <c r="P17" s="68"/>
      <c r="Q17" s="67">
        <f>SUM(Q13:Q16)</f>
        <v>55</v>
      </c>
      <c r="R17" s="67"/>
      <c r="S17" s="67"/>
      <c r="T17" s="67"/>
      <c r="U17" s="67"/>
      <c r="V17" s="68">
        <f>SUM(V13:V16)</f>
        <v>10</v>
      </c>
      <c r="W17" s="68"/>
      <c r="X17" s="68"/>
      <c r="Y17" s="68"/>
      <c r="Z17" s="68"/>
      <c r="AA17" s="67"/>
      <c r="AB17" s="67"/>
      <c r="AC17" s="67"/>
      <c r="AD17" s="67"/>
      <c r="AE17" s="67"/>
      <c r="AF17" s="68">
        <f>SUM(AF13:AF16)</f>
        <v>5</v>
      </c>
      <c r="AG17" s="68"/>
      <c r="AH17" s="68"/>
      <c r="AI17" s="68"/>
      <c r="AJ17" s="68"/>
      <c r="AK17" s="67">
        <f>SUM(AK13:AK16)</f>
        <v>35</v>
      </c>
      <c r="AL17" s="67"/>
      <c r="AM17" s="67"/>
      <c r="AN17" s="67"/>
      <c r="AO17" s="67"/>
      <c r="AP17" s="68">
        <f>SUM(AP13:AP16)</f>
        <v>15</v>
      </c>
      <c r="AQ17" s="21"/>
      <c r="AR17" s="21"/>
      <c r="AS17" s="21"/>
      <c r="AT17" s="21"/>
      <c r="AU17" s="24"/>
      <c r="AV17" s="24"/>
      <c r="AW17" s="24"/>
      <c r="AX17" s="24"/>
      <c r="AY17" s="24"/>
    </row>
    <row r="18" spans="1:92" s="50" customFormat="1" ht="16.149999999999999" customHeight="1" x14ac:dyDescent="0.25">
      <c r="A18" s="298" t="s">
        <v>67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300"/>
    </row>
    <row r="19" spans="1:92" s="105" customFormat="1" ht="16.149999999999999" customHeight="1" x14ac:dyDescent="0.25">
      <c r="A19" s="27">
        <v>9</v>
      </c>
      <c r="B19" s="27" t="s">
        <v>68</v>
      </c>
      <c r="C19" s="38" t="s">
        <v>69</v>
      </c>
      <c r="D19" s="259" t="s">
        <v>70</v>
      </c>
      <c r="E19" s="260"/>
      <c r="F19" s="137"/>
      <c r="G19" s="101" t="s">
        <v>71</v>
      </c>
      <c r="H19" s="24">
        <f>L19+Q19+V19+AA19+AF19+AK19+AP19+AU19</f>
        <v>25</v>
      </c>
      <c r="I19" s="16">
        <v>2</v>
      </c>
      <c r="J19" s="16"/>
      <c r="K19" s="16"/>
      <c r="L19" s="17">
        <v>10</v>
      </c>
      <c r="M19" s="17"/>
      <c r="N19" s="17" t="s">
        <v>45</v>
      </c>
      <c r="O19" s="17">
        <v>30</v>
      </c>
      <c r="P19" s="17">
        <v>1</v>
      </c>
      <c r="Q19" s="16">
        <v>7</v>
      </c>
      <c r="R19" s="16"/>
      <c r="S19" s="16"/>
      <c r="T19" s="16">
        <v>30</v>
      </c>
      <c r="U19" s="16">
        <v>1</v>
      </c>
      <c r="V19" s="17">
        <v>8</v>
      </c>
      <c r="W19" s="17"/>
      <c r="X19" s="17"/>
      <c r="Y19" s="17">
        <v>5</v>
      </c>
      <c r="Z19" s="17">
        <v>6</v>
      </c>
      <c r="AA19" s="163"/>
      <c r="AB19" s="163"/>
      <c r="AC19" s="163"/>
      <c r="AD19" s="163"/>
      <c r="AE19" s="163"/>
      <c r="AF19" s="5"/>
      <c r="AG19" s="5"/>
      <c r="AH19" s="5"/>
      <c r="AI19" s="5"/>
      <c r="AJ19" s="5"/>
      <c r="AK19" s="163"/>
      <c r="AL19" s="163"/>
      <c r="AM19" s="163"/>
      <c r="AN19" s="163"/>
      <c r="AO19" s="163"/>
      <c r="AP19" s="5"/>
      <c r="AQ19" s="5"/>
      <c r="AR19" s="5"/>
      <c r="AS19" s="5"/>
      <c r="AT19" s="5"/>
      <c r="AU19" s="163"/>
      <c r="AV19" s="163"/>
      <c r="AW19" s="163"/>
      <c r="AX19" s="163"/>
      <c r="AY19" s="163"/>
      <c r="AZ19" s="50"/>
      <c r="BA19" s="50"/>
      <c r="BB19" s="42">
        <f t="shared" ref="BB19" si="10">L19</f>
        <v>10</v>
      </c>
      <c r="BC19" s="42">
        <f t="shared" ref="BC19" si="11">Q19</f>
        <v>7</v>
      </c>
      <c r="BD19" s="42">
        <f>V19+AA19+AF19+AK19+AP19</f>
        <v>8</v>
      </c>
      <c r="BE19" s="42">
        <f t="shared" ref="BE19" si="12">AU19</f>
        <v>0</v>
      </c>
      <c r="BF19" s="103">
        <f t="shared" ref="BF19" si="13">SUM(BB19:BE19)</f>
        <v>25</v>
      </c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</row>
    <row r="20" spans="1:92" s="50" customFormat="1" ht="16.149999999999999" customHeight="1" x14ac:dyDescent="0.25">
      <c r="A20" s="27">
        <v>10</v>
      </c>
      <c r="B20" s="27" t="s">
        <v>72</v>
      </c>
      <c r="C20" s="38" t="s">
        <v>73</v>
      </c>
      <c r="D20" s="287" t="s">
        <v>74</v>
      </c>
      <c r="E20" s="288"/>
      <c r="F20" s="9"/>
      <c r="G20" s="96" t="s">
        <v>40</v>
      </c>
      <c r="H20" s="24">
        <f t="shared" ref="H20:H21" si="14">L20+Q20+V20+AA20+AF20+AK20+AP20+AU20</f>
        <v>10</v>
      </c>
      <c r="I20" s="10">
        <v>1</v>
      </c>
      <c r="J20" s="10"/>
      <c r="K20" s="10"/>
      <c r="L20" s="11"/>
      <c r="M20" s="11"/>
      <c r="N20" s="11"/>
      <c r="O20" s="11"/>
      <c r="P20" s="11"/>
      <c r="Q20" s="10">
        <v>10</v>
      </c>
      <c r="R20" s="10"/>
      <c r="S20" s="10" t="s">
        <v>45</v>
      </c>
      <c r="T20" s="10">
        <v>30</v>
      </c>
      <c r="U20" s="10">
        <v>1</v>
      </c>
      <c r="V20" s="11"/>
      <c r="W20" s="11"/>
      <c r="X20" s="11"/>
      <c r="Y20" s="11"/>
      <c r="Z20" s="11"/>
      <c r="AA20" s="164"/>
      <c r="AB20" s="164"/>
      <c r="AC20" s="164"/>
      <c r="AD20" s="161"/>
      <c r="AE20" s="161"/>
      <c r="AF20" s="162"/>
      <c r="AG20" s="162"/>
      <c r="AH20" s="162"/>
      <c r="AI20" s="162"/>
      <c r="AJ20" s="162"/>
      <c r="AK20" s="161"/>
      <c r="AL20" s="161"/>
      <c r="AM20" s="161"/>
      <c r="AN20" s="161"/>
      <c r="AO20" s="161"/>
      <c r="AP20" s="162"/>
      <c r="AQ20" s="162"/>
      <c r="AR20" s="162"/>
      <c r="AS20" s="162"/>
      <c r="AT20" s="162"/>
      <c r="AU20" s="161"/>
      <c r="AV20" s="161"/>
      <c r="AW20" s="161"/>
      <c r="AX20" s="161"/>
      <c r="AY20" s="165"/>
      <c r="BB20" s="42">
        <f t="shared" ref="BB20:BB21" si="15">L20</f>
        <v>0</v>
      </c>
      <c r="BC20" s="42">
        <f t="shared" ref="BC20:BC21" si="16">Q20</f>
        <v>10</v>
      </c>
      <c r="BD20" s="42">
        <f>V20+AA20+AF20+AK20+AP20</f>
        <v>0</v>
      </c>
      <c r="BE20" s="42">
        <f t="shared" ref="BE20:BE21" si="17">AU20</f>
        <v>0</v>
      </c>
      <c r="BF20" s="103">
        <f t="shared" ref="BF20:BF21" si="18">SUM(BB20:BE20)</f>
        <v>10</v>
      </c>
    </row>
    <row r="21" spans="1:92" s="50" customFormat="1" ht="16.149999999999999" customHeight="1" x14ac:dyDescent="0.25">
      <c r="A21" s="86">
        <v>11</v>
      </c>
      <c r="B21" s="27" t="s">
        <v>75</v>
      </c>
      <c r="C21" s="38" t="s">
        <v>76</v>
      </c>
      <c r="D21" s="304" t="s">
        <v>77</v>
      </c>
      <c r="E21" s="305"/>
      <c r="F21" s="4"/>
      <c r="G21" s="102" t="s">
        <v>78</v>
      </c>
      <c r="H21" s="24">
        <f t="shared" si="14"/>
        <v>30</v>
      </c>
      <c r="I21" s="138">
        <v>2</v>
      </c>
      <c r="J21" s="138"/>
      <c r="K21" s="138"/>
      <c r="L21" s="139"/>
      <c r="M21" s="139"/>
      <c r="N21" s="139"/>
      <c r="O21" s="139"/>
      <c r="P21" s="139"/>
      <c r="Q21" s="138"/>
      <c r="R21" s="138"/>
      <c r="S21" s="138"/>
      <c r="T21" s="138"/>
      <c r="U21" s="138"/>
      <c r="V21" s="139">
        <v>30</v>
      </c>
      <c r="W21" s="139"/>
      <c r="X21" s="139" t="s">
        <v>45</v>
      </c>
      <c r="Y21" s="139">
        <v>15</v>
      </c>
      <c r="Z21" s="139">
        <v>2</v>
      </c>
      <c r="AA21" s="166"/>
      <c r="AB21" s="166"/>
      <c r="AC21" s="166"/>
      <c r="AD21" s="166"/>
      <c r="AE21" s="166"/>
      <c r="AF21" s="140"/>
      <c r="AG21" s="140"/>
      <c r="AH21" s="140"/>
      <c r="AI21" s="140"/>
      <c r="AJ21" s="140"/>
      <c r="AK21" s="166"/>
      <c r="AL21" s="166"/>
      <c r="AM21" s="166"/>
      <c r="AN21" s="166"/>
      <c r="AO21" s="166"/>
      <c r="AP21" s="140"/>
      <c r="AQ21" s="140"/>
      <c r="AR21" s="140"/>
      <c r="AS21" s="140"/>
      <c r="AT21" s="140"/>
      <c r="AU21" s="166"/>
      <c r="AV21" s="166"/>
      <c r="AW21" s="166"/>
      <c r="AX21" s="166"/>
      <c r="AY21" s="166"/>
      <c r="BB21" s="42">
        <f t="shared" si="15"/>
        <v>0</v>
      </c>
      <c r="BC21" s="42">
        <f t="shared" si="16"/>
        <v>0</v>
      </c>
      <c r="BD21" s="42">
        <f>V21+AA21+AF21+AK21+AP21</f>
        <v>30</v>
      </c>
      <c r="BE21" s="42">
        <f t="shared" si="17"/>
        <v>0</v>
      </c>
      <c r="BF21" s="103">
        <f t="shared" si="18"/>
        <v>30</v>
      </c>
    </row>
    <row r="22" spans="1:92" s="50" customFormat="1" ht="16.149999999999999" customHeight="1" x14ac:dyDescent="0.25">
      <c r="A22" s="303" t="s">
        <v>79</v>
      </c>
      <c r="B22" s="303"/>
      <c r="C22" s="303"/>
      <c r="D22" s="303"/>
      <c r="E22" s="303"/>
      <c r="F22" s="303"/>
      <c r="G22" s="303"/>
      <c r="H22" s="69">
        <f>SUM(H19:H21)</f>
        <v>65</v>
      </c>
      <c r="I22" s="70">
        <f>SUM(I19:I21)</f>
        <v>5</v>
      </c>
      <c r="J22" s="70"/>
      <c r="K22" s="70"/>
      <c r="L22" s="91">
        <f>SUM(L19:L21)</f>
        <v>10</v>
      </c>
      <c r="M22" s="91"/>
      <c r="N22" s="91"/>
      <c r="O22" s="91"/>
      <c r="P22" s="91"/>
      <c r="Q22" s="70">
        <f>SUM(Q19:Q21)</f>
        <v>17</v>
      </c>
      <c r="R22" s="70"/>
      <c r="S22" s="70"/>
      <c r="T22" s="70"/>
      <c r="U22" s="70"/>
      <c r="V22" s="91">
        <f>SUM(V19:V21)</f>
        <v>38</v>
      </c>
      <c r="W22" s="91"/>
      <c r="X22" s="91"/>
      <c r="Y22" s="91"/>
      <c r="Z22" s="91"/>
      <c r="AA22" s="70"/>
      <c r="AB22" s="70"/>
      <c r="AC22" s="70"/>
      <c r="AD22" s="70"/>
      <c r="AE22" s="70"/>
      <c r="AF22" s="91"/>
      <c r="AG22" s="91"/>
      <c r="AH22" s="91"/>
      <c r="AI22" s="91"/>
      <c r="AJ22" s="91"/>
      <c r="AK22" s="70"/>
      <c r="AL22" s="93"/>
      <c r="AM22" s="93"/>
      <c r="AN22" s="93"/>
      <c r="AO22" s="93"/>
      <c r="AP22" s="92"/>
      <c r="AQ22" s="92"/>
      <c r="AR22" s="92"/>
      <c r="AS22" s="92"/>
      <c r="AT22" s="92"/>
      <c r="AU22" s="93"/>
      <c r="AV22" s="93"/>
      <c r="AW22" s="93"/>
      <c r="AX22" s="93"/>
      <c r="AY22" s="93"/>
    </row>
    <row r="23" spans="1:92" s="50" customFormat="1" ht="16.149999999999999" customHeight="1" x14ac:dyDescent="0.25">
      <c r="A23" s="265" t="s">
        <v>80</v>
      </c>
      <c r="B23" s="266"/>
      <c r="C23" s="266"/>
      <c r="D23" s="266"/>
      <c r="E23" s="266"/>
      <c r="F23" s="266"/>
      <c r="G23" s="266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8"/>
    </row>
    <row r="24" spans="1:92" s="50" customFormat="1" ht="16.149999999999999" customHeight="1" x14ac:dyDescent="0.25">
      <c r="A24" s="27">
        <v>12</v>
      </c>
      <c r="B24" s="27" t="s">
        <v>81</v>
      </c>
      <c r="C24" s="39" t="s">
        <v>82</v>
      </c>
      <c r="D24" s="272" t="s">
        <v>83</v>
      </c>
      <c r="E24" s="272"/>
      <c r="F24" s="36"/>
      <c r="G24" s="101" t="s">
        <v>84</v>
      </c>
      <c r="H24" s="36">
        <f>L24+Q24+V24+AA24+AF24+AK24+AP24+AU24</f>
        <v>4</v>
      </c>
      <c r="I24" s="36">
        <v>0</v>
      </c>
      <c r="J24" s="36"/>
      <c r="K24" s="36"/>
      <c r="L24" s="94">
        <v>4</v>
      </c>
      <c r="M24" s="94"/>
      <c r="N24" s="94" t="s">
        <v>85</v>
      </c>
      <c r="O24" s="94">
        <v>30</v>
      </c>
      <c r="P24" s="94">
        <v>1</v>
      </c>
      <c r="Q24" s="36"/>
      <c r="R24" s="36"/>
      <c r="S24" s="36"/>
      <c r="T24" s="36"/>
      <c r="U24" s="36"/>
      <c r="V24" s="94"/>
      <c r="W24" s="94"/>
      <c r="X24" s="94"/>
      <c r="Y24" s="94"/>
      <c r="Z24" s="94"/>
      <c r="AA24" s="36"/>
      <c r="AB24" s="36"/>
      <c r="AC24" s="36"/>
      <c r="AD24" s="36"/>
      <c r="AE24" s="36"/>
      <c r="AF24" s="94"/>
      <c r="AG24" s="94"/>
      <c r="AH24" s="94"/>
      <c r="AI24" s="94"/>
      <c r="AJ24" s="94"/>
      <c r="AK24" s="36"/>
      <c r="AL24" s="36"/>
      <c r="AM24" s="36"/>
      <c r="AN24" s="36"/>
      <c r="AO24" s="36"/>
      <c r="AP24" s="94"/>
      <c r="AQ24" s="94"/>
      <c r="AR24" s="94"/>
      <c r="AS24" s="94"/>
      <c r="AT24" s="94"/>
      <c r="AU24" s="36"/>
      <c r="AV24" s="36"/>
      <c r="AW24" s="36"/>
      <c r="AX24" s="36"/>
      <c r="AY24" s="36"/>
      <c r="BB24" s="42">
        <f t="shared" ref="BB24" si="19">L24</f>
        <v>4</v>
      </c>
      <c r="BC24" s="42">
        <f t="shared" ref="BC24" si="20">Q24</f>
        <v>0</v>
      </c>
      <c r="BD24" s="42">
        <f>V24+AA24+AF24+AK24+AP24</f>
        <v>0</v>
      </c>
      <c r="BE24" s="42">
        <f t="shared" ref="BE24" si="21">AU24</f>
        <v>0</v>
      </c>
      <c r="BF24" s="103">
        <f t="shared" ref="BF24" si="22">SUM(BB24:BE24)</f>
        <v>4</v>
      </c>
    </row>
    <row r="25" spans="1:92" s="50" customFormat="1" ht="16.149999999999999" customHeight="1" x14ac:dyDescent="0.25">
      <c r="A25" s="261" t="s">
        <v>86</v>
      </c>
      <c r="B25" s="262"/>
      <c r="C25" s="262"/>
      <c r="D25" s="262"/>
      <c r="E25" s="262"/>
      <c r="F25" s="262"/>
      <c r="G25" s="263"/>
      <c r="H25" s="67">
        <f>SUM(H24)</f>
        <v>4</v>
      </c>
      <c r="I25" s="71">
        <f>I24</f>
        <v>0</v>
      </c>
      <c r="J25" s="67"/>
      <c r="K25" s="67"/>
      <c r="L25" s="68">
        <f>SUM(L24)</f>
        <v>4</v>
      </c>
      <c r="M25" s="68"/>
      <c r="N25" s="68"/>
      <c r="O25" s="68"/>
      <c r="P25" s="68"/>
      <c r="Q25" s="67"/>
      <c r="R25" s="67"/>
      <c r="S25" s="67"/>
      <c r="T25" s="67"/>
      <c r="U25" s="67"/>
      <c r="V25" s="68"/>
      <c r="W25" s="68"/>
      <c r="X25" s="68"/>
      <c r="Y25" s="68"/>
      <c r="Z25" s="68"/>
      <c r="AA25" s="67"/>
      <c r="AB25" s="67"/>
      <c r="AC25" s="67"/>
      <c r="AD25" s="67"/>
      <c r="AE25" s="67"/>
      <c r="AF25" s="68"/>
      <c r="AG25" s="68"/>
      <c r="AH25" s="21"/>
      <c r="AI25" s="21"/>
      <c r="AJ25" s="21"/>
      <c r="AK25" s="24"/>
      <c r="AL25" s="24"/>
      <c r="AM25" s="24"/>
      <c r="AN25" s="24"/>
      <c r="AO25" s="24"/>
      <c r="AP25" s="21"/>
      <c r="AQ25" s="21"/>
      <c r="AR25" s="21"/>
      <c r="AS25" s="21"/>
      <c r="AT25" s="21"/>
      <c r="AU25" s="24"/>
      <c r="AV25" s="24"/>
      <c r="AW25" s="24"/>
      <c r="AX25" s="24"/>
      <c r="AY25" s="24"/>
    </row>
    <row r="26" spans="1:92" s="50" customFormat="1" ht="16.149999999999999" customHeight="1" x14ac:dyDescent="0.25">
      <c r="A26" s="269" t="s">
        <v>87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1"/>
    </row>
    <row r="27" spans="1:92" s="50" customFormat="1" ht="16.149999999999999" customHeight="1" x14ac:dyDescent="0.25">
      <c r="A27" s="40">
        <v>13</v>
      </c>
      <c r="B27" s="40" t="s">
        <v>88</v>
      </c>
      <c r="C27" s="3" t="s">
        <v>89</v>
      </c>
      <c r="D27" s="301" t="s">
        <v>90</v>
      </c>
      <c r="E27" s="302"/>
      <c r="F27" s="24"/>
      <c r="G27" s="96" t="s">
        <v>40</v>
      </c>
      <c r="H27" s="36">
        <f>L27+Q27+V27+AA27+AF27+AK27+AP27+AU27</f>
        <v>40</v>
      </c>
      <c r="I27" s="36">
        <v>2</v>
      </c>
      <c r="J27" s="36">
        <v>40</v>
      </c>
      <c r="K27" s="36">
        <v>2</v>
      </c>
      <c r="L27" s="94"/>
      <c r="M27" s="94"/>
      <c r="N27" s="94"/>
      <c r="O27" s="94"/>
      <c r="P27" s="94"/>
      <c r="Q27" s="36"/>
      <c r="R27" s="36"/>
      <c r="S27" s="36"/>
      <c r="T27" s="36"/>
      <c r="U27" s="36"/>
      <c r="V27" s="94"/>
      <c r="W27" s="94"/>
      <c r="X27" s="94"/>
      <c r="Y27" s="94"/>
      <c r="Z27" s="94"/>
      <c r="AA27" s="36"/>
      <c r="AB27" s="36"/>
      <c r="AC27" s="36"/>
      <c r="AD27" s="36"/>
      <c r="AE27" s="36"/>
      <c r="AF27" s="94"/>
      <c r="AG27" s="94"/>
      <c r="AH27" s="94"/>
      <c r="AI27" s="94"/>
      <c r="AJ27" s="94"/>
      <c r="AK27" s="36"/>
      <c r="AL27" s="36"/>
      <c r="AM27" s="36"/>
      <c r="AN27" s="36"/>
      <c r="AO27" s="36"/>
      <c r="AP27" s="94"/>
      <c r="AQ27" s="94"/>
      <c r="AR27" s="94"/>
      <c r="AS27" s="94"/>
      <c r="AT27" s="94"/>
      <c r="AU27" s="36">
        <v>40</v>
      </c>
      <c r="AV27" s="36">
        <v>2</v>
      </c>
      <c r="AW27" s="36" t="s">
        <v>45</v>
      </c>
      <c r="AX27" s="36">
        <v>5</v>
      </c>
      <c r="AY27" s="36">
        <v>6</v>
      </c>
      <c r="BB27" s="42">
        <f t="shared" ref="BB27" si="23">L27</f>
        <v>0</v>
      </c>
      <c r="BC27" s="42">
        <f t="shared" ref="BC27" si="24">Q27</f>
        <v>0</v>
      </c>
      <c r="BD27" s="42">
        <f>V27+AA27+AF27+AK27+AP27</f>
        <v>0</v>
      </c>
      <c r="BE27" s="42">
        <f t="shared" ref="BE27" si="25">AU27</f>
        <v>40</v>
      </c>
      <c r="BF27" s="103">
        <f t="shared" ref="BF27" si="26">SUM(BB27:BE27)</f>
        <v>40</v>
      </c>
    </row>
    <row r="28" spans="1:92" s="50" customFormat="1" ht="16.149999999999999" customHeight="1" x14ac:dyDescent="0.25">
      <c r="A28" s="273" t="s">
        <v>91</v>
      </c>
      <c r="B28" s="273"/>
      <c r="C28" s="273"/>
      <c r="D28" s="273"/>
      <c r="E28" s="273"/>
      <c r="F28" s="273"/>
      <c r="G28" s="273"/>
      <c r="H28" s="72">
        <v>40</v>
      </c>
      <c r="I28" s="73">
        <v>2</v>
      </c>
      <c r="J28" s="72">
        <v>40</v>
      </c>
      <c r="K28" s="73">
        <v>2</v>
      </c>
      <c r="L28" s="95"/>
      <c r="M28" s="95"/>
      <c r="N28" s="95"/>
      <c r="O28" s="95"/>
      <c r="P28" s="95"/>
      <c r="Q28" s="73"/>
      <c r="R28" s="73"/>
      <c r="S28" s="73"/>
      <c r="T28" s="73"/>
      <c r="U28" s="73"/>
      <c r="V28" s="95"/>
      <c r="W28" s="95"/>
      <c r="X28" s="95"/>
      <c r="Y28" s="95"/>
      <c r="Z28" s="95"/>
      <c r="AA28" s="72"/>
      <c r="AB28" s="72"/>
      <c r="AC28" s="72"/>
      <c r="AD28" s="72"/>
      <c r="AE28" s="72"/>
      <c r="AF28" s="167"/>
      <c r="AG28" s="167"/>
      <c r="AH28" s="167"/>
      <c r="AI28" s="167"/>
      <c r="AJ28" s="167"/>
      <c r="AK28" s="72"/>
      <c r="AL28" s="72"/>
      <c r="AM28" s="72"/>
      <c r="AN28" s="72"/>
      <c r="AO28" s="72"/>
      <c r="AP28" s="167"/>
      <c r="AQ28" s="167"/>
      <c r="AR28" s="167"/>
      <c r="AS28" s="167"/>
      <c r="AT28" s="167"/>
      <c r="AU28" s="72">
        <f>SUM(AU27)</f>
        <v>40</v>
      </c>
      <c r="AV28" s="72"/>
      <c r="AW28" s="72"/>
      <c r="AX28" s="72"/>
      <c r="AY28" s="72"/>
    </row>
    <row r="29" spans="1:92" s="50" customFormat="1" ht="16.149999999999999" customHeight="1" x14ac:dyDescent="0.25">
      <c r="A29" s="275" t="s">
        <v>92</v>
      </c>
      <c r="B29" s="275"/>
      <c r="C29" s="275"/>
      <c r="D29" s="275"/>
      <c r="E29" s="275"/>
      <c r="F29" s="275"/>
      <c r="G29" s="275"/>
      <c r="H29" s="74">
        <f>H11+H17+H22+H25+H28</f>
        <v>364</v>
      </c>
      <c r="I29" s="75">
        <f>I11+I17+I22+I25+I28</f>
        <v>29</v>
      </c>
      <c r="J29" s="74">
        <f>J11+J17+J22+J25+J28</f>
        <v>105</v>
      </c>
      <c r="K29" s="75">
        <f>K11+K17+K22+K25+K28</f>
        <v>7</v>
      </c>
      <c r="L29" s="43">
        <f>L11+L17+L22+L25+L28</f>
        <v>59</v>
      </c>
      <c r="M29" s="43"/>
      <c r="N29" s="43"/>
      <c r="O29" s="43"/>
      <c r="P29" s="43"/>
      <c r="Q29" s="43">
        <f>Q11+Q17+Q22+Q25+Q28</f>
        <v>130</v>
      </c>
      <c r="R29" s="43"/>
      <c r="S29" s="43"/>
      <c r="T29" s="43"/>
      <c r="U29" s="43"/>
      <c r="V29" s="43">
        <f>SUM(V11+V17+V22+V25+V28)</f>
        <v>72</v>
      </c>
      <c r="W29" s="43"/>
      <c r="X29" s="43"/>
      <c r="Y29" s="43"/>
      <c r="Z29" s="43"/>
      <c r="AA29" s="43">
        <f>SUM(AA11+AA17+AA22+AA25+AA28)</f>
        <v>0</v>
      </c>
      <c r="AB29" s="43"/>
      <c r="AC29" s="43"/>
      <c r="AD29" s="43"/>
      <c r="AE29" s="43"/>
      <c r="AF29" s="43">
        <f>AF11+AF17+AF22+AF27</f>
        <v>13</v>
      </c>
      <c r="AG29" s="43"/>
      <c r="AH29" s="43"/>
      <c r="AI29" s="43"/>
      <c r="AJ29" s="43"/>
      <c r="AK29" s="43">
        <f>AK11+AK14+AK17+AK24+AK28</f>
        <v>35</v>
      </c>
      <c r="AL29" s="43"/>
      <c r="AM29" s="43"/>
      <c r="AN29" s="43"/>
      <c r="AO29" s="43"/>
      <c r="AP29" s="43">
        <f>AP11+AP14+AP17+AP24+AP28</f>
        <v>15</v>
      </c>
      <c r="AQ29" s="43"/>
      <c r="AR29" s="43"/>
      <c r="AS29" s="43"/>
      <c r="AT29" s="43"/>
      <c r="AU29" s="43">
        <f>AU11+AU14+AU17+AU24+AU28</f>
        <v>40</v>
      </c>
      <c r="AV29" s="43"/>
      <c r="AW29" s="43"/>
      <c r="AX29" s="43"/>
      <c r="AY29" s="43"/>
    </row>
    <row r="30" spans="1:92" s="50" customFormat="1" ht="16.149999999999999" customHeight="1" x14ac:dyDescent="0.25">
      <c r="A30" s="275"/>
      <c r="B30" s="275"/>
      <c r="C30" s="275"/>
      <c r="D30" s="275"/>
      <c r="E30" s="275"/>
      <c r="F30" s="275"/>
      <c r="G30" s="275"/>
      <c r="H30" s="264" t="s">
        <v>93</v>
      </c>
      <c r="I30" s="264"/>
      <c r="J30" s="264"/>
      <c r="K30" s="264"/>
      <c r="L30" s="264"/>
      <c r="M30" s="264"/>
      <c r="N30" s="264"/>
      <c r="O30" s="264">
        <v>2</v>
      </c>
      <c r="P30" s="264"/>
      <c r="Q30" s="106"/>
      <c r="R30" s="106"/>
      <c r="S30" s="106"/>
      <c r="T30" s="106"/>
      <c r="U30" s="106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106"/>
      <c r="AG30" s="106"/>
      <c r="AH30" s="106"/>
      <c r="AI30" s="106"/>
      <c r="AJ30" s="106"/>
      <c r="AK30" s="81"/>
      <c r="AL30" s="81"/>
      <c r="AM30" s="81"/>
      <c r="AN30" s="81"/>
      <c r="AO30" s="81"/>
      <c r="AP30" s="106"/>
      <c r="AQ30" s="106"/>
      <c r="AR30" s="106"/>
      <c r="AS30" s="106"/>
      <c r="AT30" s="106"/>
      <c r="AU30" s="81"/>
      <c r="AV30" s="81"/>
      <c r="AW30" s="81"/>
      <c r="AX30" s="81"/>
      <c r="AY30" s="81"/>
      <c r="BA30" s="104" t="s">
        <v>94</v>
      </c>
      <c r="BB30" s="103">
        <f>SUM(BB7:BB27)</f>
        <v>59</v>
      </c>
      <c r="BC30" s="103">
        <f t="shared" ref="BC30:BF30" si="27">SUM(BC7:BC27)</f>
        <v>130</v>
      </c>
      <c r="BD30" s="103">
        <f t="shared" si="27"/>
        <v>135</v>
      </c>
      <c r="BE30" s="103">
        <f t="shared" si="27"/>
        <v>40</v>
      </c>
      <c r="BF30" s="103">
        <f t="shared" si="27"/>
        <v>364</v>
      </c>
    </row>
    <row r="31" spans="1:92" ht="15.75" x14ac:dyDescent="0.25">
      <c r="A31"/>
      <c r="B31"/>
      <c r="D31"/>
      <c r="E31"/>
      <c r="G31" s="212" t="s">
        <v>95</v>
      </c>
      <c r="H31" s="213"/>
      <c r="I31" s="214">
        <f>I11+I17+I22+I25+I28</f>
        <v>29</v>
      </c>
    </row>
    <row r="32" spans="1:92" x14ac:dyDescent="0.25">
      <c r="A32"/>
      <c r="B32"/>
      <c r="D32"/>
      <c r="E32"/>
    </row>
    <row r="33" spans="1:5" x14ac:dyDescent="0.25">
      <c r="A33"/>
      <c r="B33"/>
      <c r="D33"/>
      <c r="E33"/>
    </row>
    <row r="34" spans="1:5" x14ac:dyDescent="0.25">
      <c r="A34"/>
      <c r="B34"/>
      <c r="D34"/>
      <c r="E34"/>
    </row>
    <row r="35" spans="1:5" x14ac:dyDescent="0.25">
      <c r="A35"/>
      <c r="B35"/>
      <c r="D35"/>
      <c r="E35"/>
    </row>
    <row r="36" spans="1:5" x14ac:dyDescent="0.25">
      <c r="A36"/>
      <c r="B36"/>
      <c r="D36"/>
      <c r="E36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</sheetData>
  <mergeCells count="51">
    <mergeCell ref="D21:E21"/>
    <mergeCell ref="D15:E15"/>
    <mergeCell ref="D27:E27"/>
    <mergeCell ref="BB4:BF4"/>
    <mergeCell ref="BB1:BF1"/>
    <mergeCell ref="A12:AY12"/>
    <mergeCell ref="D20:E20"/>
    <mergeCell ref="D9:E9"/>
    <mergeCell ref="L2:Z2"/>
    <mergeCell ref="AA2:AY2"/>
    <mergeCell ref="L3:P4"/>
    <mergeCell ref="Q3:U4"/>
    <mergeCell ref="AU3:AY4"/>
    <mergeCell ref="AA4:AE4"/>
    <mergeCell ref="AF4:AJ4"/>
    <mergeCell ref="AK4:AO4"/>
    <mergeCell ref="AP4:AT4"/>
    <mergeCell ref="A1:A5"/>
    <mergeCell ref="C1:C5"/>
    <mergeCell ref="D1:E5"/>
    <mergeCell ref="D7:E7"/>
    <mergeCell ref="D8:E8"/>
    <mergeCell ref="A6:AY6"/>
    <mergeCell ref="L1:AY1"/>
    <mergeCell ref="H2:H5"/>
    <mergeCell ref="I2:I5"/>
    <mergeCell ref="J2:J5"/>
    <mergeCell ref="K2:K5"/>
    <mergeCell ref="H1:I1"/>
    <mergeCell ref="J1:K1"/>
    <mergeCell ref="V3:Z4"/>
    <mergeCell ref="AA3:AT3"/>
    <mergeCell ref="F1:F5"/>
    <mergeCell ref="G1:G5"/>
    <mergeCell ref="B1:B5"/>
    <mergeCell ref="D10:E10"/>
    <mergeCell ref="D16:E16"/>
    <mergeCell ref="D19:E19"/>
    <mergeCell ref="A17:G17"/>
    <mergeCell ref="O30:P30"/>
    <mergeCell ref="A23:AY23"/>
    <mergeCell ref="A26:AY26"/>
    <mergeCell ref="D24:E24"/>
    <mergeCell ref="A28:G28"/>
    <mergeCell ref="A25:G25"/>
    <mergeCell ref="A11:G11"/>
    <mergeCell ref="A29:G30"/>
    <mergeCell ref="H30:N30"/>
    <mergeCell ref="A18:AY18"/>
    <mergeCell ref="D14:E14"/>
    <mergeCell ref="A22:G22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58"/>
  <sheetViews>
    <sheetView tabSelected="1" topLeftCell="A28" zoomScale="110" zoomScaleNormal="110" workbookViewId="0">
      <selection activeCell="G30" sqref="G30"/>
    </sheetView>
  </sheetViews>
  <sheetFormatPr defaultRowHeight="15" x14ac:dyDescent="0.25"/>
  <cols>
    <col min="1" max="1" width="4.7109375" customWidth="1"/>
    <col min="2" max="2" width="24.28515625" customWidth="1"/>
    <col min="3" max="3" width="6.140625" customWidth="1"/>
    <col min="5" max="5" width="20.28515625" customWidth="1"/>
    <col min="7" max="7" width="40.42578125" customWidth="1"/>
    <col min="8" max="8" width="4.28515625" style="35" customWidth="1"/>
    <col min="9" max="9" width="3.7109375" style="35" customWidth="1"/>
    <col min="10" max="11" width="3.7109375" customWidth="1"/>
    <col min="12" max="16" width="3.7109375" style="35" customWidth="1"/>
    <col min="17" max="17" width="4.28515625" style="35" customWidth="1"/>
    <col min="18" max="21" width="3.7109375" style="35" customWidth="1"/>
    <col min="22" max="22" width="4.140625" style="35" customWidth="1"/>
    <col min="23" max="51" width="3.7109375" style="35" customWidth="1"/>
  </cols>
  <sheetData>
    <row r="1" spans="1:85" ht="24.6" customHeight="1" x14ac:dyDescent="0.25">
      <c r="A1" s="297" t="s">
        <v>0</v>
      </c>
      <c r="B1" s="284" t="s">
        <v>1</v>
      </c>
      <c r="C1" s="284" t="s">
        <v>1</v>
      </c>
      <c r="D1" s="258" t="s">
        <v>2</v>
      </c>
      <c r="E1" s="258"/>
      <c r="F1" s="283" t="s">
        <v>3</v>
      </c>
      <c r="G1" s="258" t="s">
        <v>4</v>
      </c>
      <c r="H1" s="280" t="s">
        <v>5</v>
      </c>
      <c r="I1" s="280"/>
      <c r="J1" s="274" t="s">
        <v>6</v>
      </c>
      <c r="K1" s="274"/>
      <c r="L1" s="278" t="s">
        <v>96</v>
      </c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BB1" s="286" t="s">
        <v>96</v>
      </c>
      <c r="BC1" s="286"/>
      <c r="BD1" s="286"/>
      <c r="BE1" s="286"/>
      <c r="BF1" s="286"/>
    </row>
    <row r="2" spans="1:85" x14ac:dyDescent="0.25">
      <c r="A2" s="297"/>
      <c r="B2" s="284"/>
      <c r="C2" s="284"/>
      <c r="D2" s="258"/>
      <c r="E2" s="258"/>
      <c r="F2" s="283"/>
      <c r="G2" s="258"/>
      <c r="H2" s="279" t="s">
        <v>8</v>
      </c>
      <c r="I2" s="279" t="s">
        <v>9</v>
      </c>
      <c r="J2" s="279" t="s">
        <v>8</v>
      </c>
      <c r="K2" s="279" t="s">
        <v>9</v>
      </c>
      <c r="L2" s="291" t="s">
        <v>10</v>
      </c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2" t="s">
        <v>11</v>
      </c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</row>
    <row r="3" spans="1:85" ht="15" customHeight="1" x14ac:dyDescent="0.25">
      <c r="A3" s="297"/>
      <c r="B3" s="284"/>
      <c r="C3" s="284"/>
      <c r="D3" s="258"/>
      <c r="E3" s="258"/>
      <c r="F3" s="283"/>
      <c r="G3" s="258"/>
      <c r="H3" s="279"/>
      <c r="I3" s="279"/>
      <c r="J3" s="279"/>
      <c r="K3" s="279"/>
      <c r="L3" s="281" t="s">
        <v>12</v>
      </c>
      <c r="M3" s="281"/>
      <c r="N3" s="281"/>
      <c r="O3" s="281"/>
      <c r="P3" s="281"/>
      <c r="Q3" s="293" t="s">
        <v>13</v>
      </c>
      <c r="R3" s="293"/>
      <c r="S3" s="293"/>
      <c r="T3" s="293"/>
      <c r="U3" s="293"/>
      <c r="V3" s="281" t="s">
        <v>14</v>
      </c>
      <c r="W3" s="281"/>
      <c r="X3" s="281"/>
      <c r="Y3" s="281"/>
      <c r="Z3" s="281"/>
      <c r="AA3" s="282" t="s">
        <v>15</v>
      </c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320" t="s">
        <v>16</v>
      </c>
      <c r="AV3" s="320"/>
      <c r="AW3" s="320"/>
      <c r="AX3" s="320"/>
      <c r="AY3" s="320"/>
    </row>
    <row r="4" spans="1:85" x14ac:dyDescent="0.25">
      <c r="A4" s="297"/>
      <c r="B4" s="284"/>
      <c r="C4" s="284"/>
      <c r="D4" s="258"/>
      <c r="E4" s="258"/>
      <c r="F4" s="283"/>
      <c r="G4" s="258"/>
      <c r="H4" s="279"/>
      <c r="I4" s="279"/>
      <c r="J4" s="279"/>
      <c r="K4" s="279"/>
      <c r="L4" s="281"/>
      <c r="M4" s="281"/>
      <c r="N4" s="281"/>
      <c r="O4" s="281"/>
      <c r="P4" s="281"/>
      <c r="Q4" s="293"/>
      <c r="R4" s="293"/>
      <c r="S4" s="293"/>
      <c r="T4" s="293"/>
      <c r="U4" s="293"/>
      <c r="V4" s="281"/>
      <c r="W4" s="281"/>
      <c r="X4" s="281"/>
      <c r="Y4" s="281"/>
      <c r="Z4" s="281"/>
      <c r="AA4" s="295" t="s">
        <v>17</v>
      </c>
      <c r="AB4" s="295"/>
      <c r="AC4" s="295"/>
      <c r="AD4" s="295"/>
      <c r="AE4" s="295"/>
      <c r="AF4" s="296" t="s">
        <v>18</v>
      </c>
      <c r="AG4" s="296"/>
      <c r="AH4" s="296"/>
      <c r="AI4" s="296"/>
      <c r="AJ4" s="296"/>
      <c r="AK4" s="295" t="s">
        <v>19</v>
      </c>
      <c r="AL4" s="295"/>
      <c r="AM4" s="295"/>
      <c r="AN4" s="295"/>
      <c r="AO4" s="295"/>
      <c r="AP4" s="296" t="s">
        <v>20</v>
      </c>
      <c r="AQ4" s="296"/>
      <c r="AR4" s="296"/>
      <c r="AS4" s="296"/>
      <c r="AT4" s="296"/>
      <c r="AU4" s="320"/>
      <c r="AV4" s="320"/>
      <c r="AW4" s="320"/>
      <c r="AX4" s="320"/>
      <c r="AY4" s="320"/>
      <c r="BB4" s="285" t="s">
        <v>21</v>
      </c>
      <c r="BC4" s="285"/>
      <c r="BD4" s="285"/>
      <c r="BE4" s="285"/>
      <c r="BF4" s="285"/>
    </row>
    <row r="5" spans="1:85" ht="33.75" x14ac:dyDescent="0.25">
      <c r="A5" s="297"/>
      <c r="B5" s="284"/>
      <c r="C5" s="284"/>
      <c r="D5" s="258"/>
      <c r="E5" s="258"/>
      <c r="F5" s="283"/>
      <c r="G5" s="258"/>
      <c r="H5" s="279"/>
      <c r="I5" s="279"/>
      <c r="J5" s="279"/>
      <c r="K5" s="279"/>
      <c r="L5" s="135" t="s">
        <v>22</v>
      </c>
      <c r="M5" s="135" t="s">
        <v>9</v>
      </c>
      <c r="N5" s="135" t="s">
        <v>23</v>
      </c>
      <c r="O5" s="135" t="s">
        <v>24</v>
      </c>
      <c r="P5" s="135" t="s">
        <v>25</v>
      </c>
      <c r="Q5" s="134" t="s">
        <v>22</v>
      </c>
      <c r="R5" s="134" t="s">
        <v>9</v>
      </c>
      <c r="S5" s="134" t="s">
        <v>23</v>
      </c>
      <c r="T5" s="134" t="s">
        <v>24</v>
      </c>
      <c r="U5" s="134" t="s">
        <v>25</v>
      </c>
      <c r="V5" s="135" t="s">
        <v>22</v>
      </c>
      <c r="W5" s="135" t="s">
        <v>9</v>
      </c>
      <c r="X5" s="135" t="s">
        <v>23</v>
      </c>
      <c r="Y5" s="135" t="s">
        <v>24</v>
      </c>
      <c r="Z5" s="135" t="s">
        <v>25</v>
      </c>
      <c r="AA5" s="159" t="s">
        <v>22</v>
      </c>
      <c r="AB5" s="159" t="s">
        <v>9</v>
      </c>
      <c r="AC5" s="159" t="s">
        <v>23</v>
      </c>
      <c r="AD5" s="159" t="s">
        <v>24</v>
      </c>
      <c r="AE5" s="159" t="s">
        <v>25</v>
      </c>
      <c r="AF5" s="135" t="s">
        <v>22</v>
      </c>
      <c r="AG5" s="135" t="s">
        <v>9</v>
      </c>
      <c r="AH5" s="135" t="s">
        <v>23</v>
      </c>
      <c r="AI5" s="135" t="s">
        <v>24</v>
      </c>
      <c r="AJ5" s="135" t="s">
        <v>25</v>
      </c>
      <c r="AK5" s="159" t="s">
        <v>22</v>
      </c>
      <c r="AL5" s="159" t="s">
        <v>9</v>
      </c>
      <c r="AM5" s="159" t="s">
        <v>23</v>
      </c>
      <c r="AN5" s="159" t="s">
        <v>24</v>
      </c>
      <c r="AO5" s="159" t="s">
        <v>25</v>
      </c>
      <c r="AP5" s="135" t="s">
        <v>22</v>
      </c>
      <c r="AQ5" s="135" t="s">
        <v>9</v>
      </c>
      <c r="AR5" s="135" t="s">
        <v>23</v>
      </c>
      <c r="AS5" s="135" t="s">
        <v>24</v>
      </c>
      <c r="AT5" s="135" t="s">
        <v>25</v>
      </c>
      <c r="AU5" s="168" t="s">
        <v>22</v>
      </c>
      <c r="AV5" s="168" t="s">
        <v>9</v>
      </c>
      <c r="AW5" s="168" t="s">
        <v>23</v>
      </c>
      <c r="AX5" s="168" t="s">
        <v>24</v>
      </c>
      <c r="AY5" s="168" t="s">
        <v>25</v>
      </c>
      <c r="BB5" s="66" t="s">
        <v>26</v>
      </c>
      <c r="BC5" s="66" t="s">
        <v>27</v>
      </c>
      <c r="BD5" s="66" t="s">
        <v>28</v>
      </c>
      <c r="BE5" s="66" t="s">
        <v>29</v>
      </c>
      <c r="BF5" s="66" t="s">
        <v>30</v>
      </c>
    </row>
    <row r="6" spans="1:85" x14ac:dyDescent="0.25">
      <c r="A6" s="277" t="s">
        <v>31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</row>
    <row r="7" spans="1:85" s="50" customFormat="1" ht="16.149999999999999" customHeight="1" x14ac:dyDescent="0.25">
      <c r="A7" s="86">
        <v>1</v>
      </c>
      <c r="B7" s="86" t="s">
        <v>97</v>
      </c>
      <c r="C7" s="29" t="s">
        <v>98</v>
      </c>
      <c r="D7" s="276" t="s">
        <v>99</v>
      </c>
      <c r="E7" s="276"/>
      <c r="F7" s="24"/>
      <c r="G7" s="116" t="s">
        <v>100</v>
      </c>
      <c r="H7" s="24">
        <f>L7+Q7+V7+AA7+AF7+AK7+AP7+AU7</f>
        <v>15</v>
      </c>
      <c r="I7" s="24">
        <v>1</v>
      </c>
      <c r="J7" s="24"/>
      <c r="K7" s="24"/>
      <c r="L7" s="21">
        <v>5</v>
      </c>
      <c r="M7" s="21"/>
      <c r="N7" s="21" t="s">
        <v>45</v>
      </c>
      <c r="O7" s="21">
        <v>30</v>
      </c>
      <c r="P7" s="21">
        <v>1</v>
      </c>
      <c r="Q7" s="24">
        <v>10</v>
      </c>
      <c r="R7" s="24"/>
      <c r="S7" s="24"/>
      <c r="T7" s="24">
        <v>30</v>
      </c>
      <c r="U7" s="24">
        <v>1</v>
      </c>
      <c r="V7" s="21"/>
      <c r="W7" s="21"/>
      <c r="X7" s="21"/>
      <c r="Y7" s="21"/>
      <c r="Z7" s="169"/>
      <c r="AA7" s="24"/>
      <c r="AB7" s="24"/>
      <c r="AC7" s="24"/>
      <c r="AD7" s="24"/>
      <c r="AE7" s="24"/>
      <c r="AF7" s="21"/>
      <c r="AG7" s="21"/>
      <c r="AH7" s="21"/>
      <c r="AI7" s="21"/>
      <c r="AJ7" s="21"/>
      <c r="AK7" s="24"/>
      <c r="AL7" s="24"/>
      <c r="AM7" s="24"/>
      <c r="AN7" s="24"/>
      <c r="AO7" s="24"/>
      <c r="AP7" s="21"/>
      <c r="AQ7" s="21"/>
      <c r="AR7" s="21"/>
      <c r="AS7" s="21"/>
      <c r="AT7" s="21"/>
      <c r="AU7" s="24"/>
      <c r="AV7" s="24"/>
      <c r="AW7" s="24"/>
      <c r="AX7" s="24"/>
      <c r="AY7" s="24"/>
      <c r="BB7" s="42">
        <f>L7</f>
        <v>5</v>
      </c>
      <c r="BC7" s="42">
        <f>Q7</f>
        <v>10</v>
      </c>
      <c r="BD7" s="42">
        <f>V7+AA7+AF7+AK7+AP7</f>
        <v>0</v>
      </c>
      <c r="BE7" s="42">
        <f>AU7</f>
        <v>0</v>
      </c>
      <c r="BF7" s="103">
        <f>SUM(BB7:BE7)</f>
        <v>15</v>
      </c>
    </row>
    <row r="8" spans="1:85" s="50" customFormat="1" ht="16.149999999999999" customHeight="1" x14ac:dyDescent="0.25">
      <c r="A8" s="86">
        <v>2</v>
      </c>
      <c r="B8" s="86" t="s">
        <v>101</v>
      </c>
      <c r="C8" s="29" t="s">
        <v>102</v>
      </c>
      <c r="D8" s="259" t="s">
        <v>103</v>
      </c>
      <c r="E8" s="260"/>
      <c r="F8" s="39"/>
      <c r="G8" s="100" t="s">
        <v>104</v>
      </c>
      <c r="H8" s="24">
        <f t="shared" ref="H8:H10" si="0">L8+Q8+V8+AA8+AF8+AK8+AP8+AU8</f>
        <v>15</v>
      </c>
      <c r="I8" s="141">
        <v>1</v>
      </c>
      <c r="J8" s="107"/>
      <c r="K8" s="36"/>
      <c r="L8" s="94">
        <v>5</v>
      </c>
      <c r="M8" s="94"/>
      <c r="N8" s="94" t="s">
        <v>45</v>
      </c>
      <c r="O8" s="94">
        <v>30</v>
      </c>
      <c r="P8" s="94">
        <v>1</v>
      </c>
      <c r="Q8" s="65">
        <v>6</v>
      </c>
      <c r="R8" s="65"/>
      <c r="S8" s="65"/>
      <c r="T8" s="65">
        <v>30</v>
      </c>
      <c r="U8" s="65">
        <v>1</v>
      </c>
      <c r="V8" s="108">
        <v>4</v>
      </c>
      <c r="W8" s="94"/>
      <c r="X8" s="94"/>
      <c r="Y8" s="246">
        <v>10</v>
      </c>
      <c r="Z8" s="247">
        <v>4</v>
      </c>
      <c r="AA8" s="24"/>
      <c r="AB8" s="24"/>
      <c r="AC8" s="24"/>
      <c r="AD8" s="24"/>
      <c r="AE8" s="24"/>
      <c r="AF8" s="21"/>
      <c r="AG8" s="21"/>
      <c r="AH8" s="21"/>
      <c r="AI8" s="21"/>
      <c r="AJ8" s="21"/>
      <c r="AK8" s="24"/>
      <c r="AL8" s="24"/>
      <c r="AM8" s="24"/>
      <c r="AN8" s="24"/>
      <c r="AO8" s="24"/>
      <c r="AP8" s="21"/>
      <c r="AQ8" s="21"/>
      <c r="AR8" s="21"/>
      <c r="AS8" s="21"/>
      <c r="AT8" s="21"/>
      <c r="AU8" s="24"/>
      <c r="AV8" s="24"/>
      <c r="AW8" s="24"/>
      <c r="AX8" s="24"/>
      <c r="AY8" s="24"/>
      <c r="BB8" s="42">
        <f t="shared" ref="BB8:BB10" si="1">L8</f>
        <v>5</v>
      </c>
      <c r="BC8" s="42">
        <f t="shared" ref="BC8:BC10" si="2">Q8</f>
        <v>6</v>
      </c>
      <c r="BD8" s="42">
        <f>V8+AA8+AF8+AK8+AP8</f>
        <v>4</v>
      </c>
      <c r="BE8" s="42">
        <f t="shared" ref="BE8:BE10" si="3">AU8</f>
        <v>0</v>
      </c>
      <c r="BF8" s="103">
        <f t="shared" ref="BF8:BF10" si="4">SUM(BB8:BE8)</f>
        <v>15</v>
      </c>
    </row>
    <row r="9" spans="1:85" s="50" customFormat="1" ht="16.149999999999999" customHeight="1" x14ac:dyDescent="0.25">
      <c r="A9" s="86">
        <v>3</v>
      </c>
      <c r="B9" s="86" t="s">
        <v>46</v>
      </c>
      <c r="C9" s="29" t="s">
        <v>47</v>
      </c>
      <c r="D9" s="258" t="s">
        <v>48</v>
      </c>
      <c r="E9" s="258"/>
      <c r="F9" s="24"/>
      <c r="G9" s="96" t="s">
        <v>49</v>
      </c>
      <c r="H9" s="24">
        <f t="shared" si="0"/>
        <v>20</v>
      </c>
      <c r="I9" s="24">
        <v>1</v>
      </c>
      <c r="J9" s="24"/>
      <c r="K9" s="24"/>
      <c r="L9" s="21"/>
      <c r="M9" s="21"/>
      <c r="N9" s="21"/>
      <c r="O9" s="21"/>
      <c r="P9" s="21"/>
      <c r="Q9" s="64">
        <v>12</v>
      </c>
      <c r="R9" s="64"/>
      <c r="S9" s="64" t="s">
        <v>45</v>
      </c>
      <c r="T9" s="64">
        <v>30</v>
      </c>
      <c r="U9" s="64">
        <v>1</v>
      </c>
      <c r="V9" s="79">
        <v>8</v>
      </c>
      <c r="W9" s="21"/>
      <c r="X9" s="21"/>
      <c r="Y9" s="21">
        <v>10</v>
      </c>
      <c r="Z9" s="169">
        <v>3</v>
      </c>
      <c r="AA9" s="24"/>
      <c r="AB9" s="24"/>
      <c r="AC9" s="24"/>
      <c r="AD9" s="24"/>
      <c r="AE9" s="24"/>
      <c r="AF9" s="21"/>
      <c r="AG9" s="21"/>
      <c r="AH9" s="21"/>
      <c r="AI9" s="21"/>
      <c r="AJ9" s="21"/>
      <c r="AK9" s="24"/>
      <c r="AL9" s="24"/>
      <c r="AM9" s="24"/>
      <c r="AN9" s="24"/>
      <c r="AO9" s="24"/>
      <c r="AP9" s="21"/>
      <c r="AQ9" s="21"/>
      <c r="AR9" s="21"/>
      <c r="AS9" s="21"/>
      <c r="AT9" s="21"/>
      <c r="AU9" s="24"/>
      <c r="AV9" s="24"/>
      <c r="AW9" s="24"/>
      <c r="AX9" s="24"/>
      <c r="AY9" s="24"/>
      <c r="BB9" s="42">
        <f t="shared" si="1"/>
        <v>0</v>
      </c>
      <c r="BC9" s="42">
        <f t="shared" si="2"/>
        <v>12</v>
      </c>
      <c r="BD9" s="42">
        <f>V9+AA9+AF9+AK9+AP9</f>
        <v>8</v>
      </c>
      <c r="BE9" s="42">
        <f t="shared" si="3"/>
        <v>0</v>
      </c>
      <c r="BF9" s="103">
        <f t="shared" si="4"/>
        <v>20</v>
      </c>
    </row>
    <row r="10" spans="1:85" s="50" customFormat="1" ht="23.45" customHeight="1" x14ac:dyDescent="0.25">
      <c r="A10" s="86">
        <v>4</v>
      </c>
      <c r="B10" s="86" t="s">
        <v>105</v>
      </c>
      <c r="C10" s="29" t="s">
        <v>106</v>
      </c>
      <c r="D10" s="304" t="s">
        <v>107</v>
      </c>
      <c r="E10" s="305"/>
      <c r="F10" s="24"/>
      <c r="G10" s="117" t="s">
        <v>108</v>
      </c>
      <c r="H10" s="24">
        <f t="shared" si="0"/>
        <v>20</v>
      </c>
      <c r="I10" s="24">
        <v>1</v>
      </c>
      <c r="J10" s="24"/>
      <c r="K10" s="24"/>
      <c r="L10" s="21">
        <v>10</v>
      </c>
      <c r="M10" s="21"/>
      <c r="N10" s="21" t="s">
        <v>36</v>
      </c>
      <c r="O10" s="21">
        <v>30</v>
      </c>
      <c r="P10" s="21">
        <v>1</v>
      </c>
      <c r="Q10" s="64">
        <v>6</v>
      </c>
      <c r="R10" s="64"/>
      <c r="S10" s="64"/>
      <c r="T10" s="64">
        <v>30</v>
      </c>
      <c r="U10" s="64">
        <v>1</v>
      </c>
      <c r="V10" s="79">
        <v>4</v>
      </c>
      <c r="W10" s="21"/>
      <c r="X10" s="21"/>
      <c r="Y10" s="21">
        <v>10</v>
      </c>
      <c r="Z10" s="169">
        <v>3</v>
      </c>
      <c r="AA10" s="24"/>
      <c r="AB10" s="24"/>
      <c r="AC10" s="24"/>
      <c r="AD10" s="24"/>
      <c r="AE10" s="24"/>
      <c r="AF10" s="21"/>
      <c r="AG10" s="21"/>
      <c r="AH10" s="21"/>
      <c r="AI10" s="21"/>
      <c r="AJ10" s="21"/>
      <c r="AK10" s="24"/>
      <c r="AL10" s="24"/>
      <c r="AM10" s="24"/>
      <c r="AN10" s="24"/>
      <c r="AO10" s="24"/>
      <c r="AP10" s="21"/>
      <c r="AQ10" s="21"/>
      <c r="AR10" s="21"/>
      <c r="AS10" s="21"/>
      <c r="AT10" s="21"/>
      <c r="AU10" s="24"/>
      <c r="AV10" s="24"/>
      <c r="AW10" s="24"/>
      <c r="AX10" s="24"/>
      <c r="AY10" s="24"/>
      <c r="BB10" s="42">
        <f t="shared" si="1"/>
        <v>10</v>
      </c>
      <c r="BC10" s="42">
        <f t="shared" si="2"/>
        <v>6</v>
      </c>
      <c r="BD10" s="42">
        <f>V10+AA10+AF10+AK10+AP10</f>
        <v>4</v>
      </c>
      <c r="BE10" s="42">
        <f t="shared" si="3"/>
        <v>0</v>
      </c>
      <c r="BF10" s="103">
        <f t="shared" si="4"/>
        <v>20</v>
      </c>
    </row>
    <row r="11" spans="1:85" s="50" customFormat="1" ht="16.149999999999999" customHeight="1" x14ac:dyDescent="0.25">
      <c r="A11" s="303" t="s">
        <v>109</v>
      </c>
      <c r="B11" s="303"/>
      <c r="C11" s="303"/>
      <c r="D11" s="303"/>
      <c r="E11" s="303"/>
      <c r="F11" s="303"/>
      <c r="G11" s="303"/>
      <c r="H11" s="67">
        <f>SUM(H7:H10)</f>
        <v>70</v>
      </c>
      <c r="I11" s="67">
        <f>SUM(I7:I10)</f>
        <v>4</v>
      </c>
      <c r="J11" s="67"/>
      <c r="K11" s="67"/>
      <c r="L11" s="68">
        <f>SUM(L7:L10)</f>
        <v>20</v>
      </c>
      <c r="M11" s="68"/>
      <c r="N11" s="68"/>
      <c r="O11" s="68"/>
      <c r="P11" s="68"/>
      <c r="Q11" s="67">
        <f>SUM(Q7:Q10)</f>
        <v>34</v>
      </c>
      <c r="R11" s="67"/>
      <c r="S11" s="67"/>
      <c r="T11" s="67"/>
      <c r="U11" s="67"/>
      <c r="V11" s="68">
        <f>SUM(V7:V10)</f>
        <v>16</v>
      </c>
      <c r="W11" s="68"/>
      <c r="X11" s="68"/>
      <c r="Y11" s="68"/>
      <c r="Z11" s="170"/>
      <c r="AA11" s="67"/>
      <c r="AB11" s="67"/>
      <c r="AC11" s="67"/>
      <c r="AD11" s="67"/>
      <c r="AE11" s="67"/>
      <c r="AF11" s="68"/>
      <c r="AG11" s="68"/>
      <c r="AH11" s="21"/>
      <c r="AI11" s="21"/>
      <c r="AJ11" s="21"/>
      <c r="AK11" s="24"/>
      <c r="AL11" s="24"/>
      <c r="AM11" s="24"/>
      <c r="AN11" s="24"/>
      <c r="AO11" s="24"/>
      <c r="AP11" s="21"/>
      <c r="AQ11" s="21"/>
      <c r="AR11" s="21"/>
      <c r="AS11" s="21"/>
      <c r="AT11" s="21"/>
      <c r="AU11" s="24"/>
      <c r="AV11" s="24"/>
      <c r="AW11" s="24"/>
      <c r="AX11" s="24"/>
      <c r="AY11" s="24"/>
    </row>
    <row r="12" spans="1:85" s="50" customFormat="1" ht="16.149999999999999" customHeight="1" x14ac:dyDescent="0.25">
      <c r="A12" s="277" t="s">
        <v>51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</row>
    <row r="13" spans="1:85" s="222" customFormat="1" ht="16.149999999999999" customHeight="1" x14ac:dyDescent="0.25">
      <c r="A13" s="86">
        <v>5</v>
      </c>
      <c r="B13" s="86" t="s">
        <v>110</v>
      </c>
      <c r="C13" s="136" t="s">
        <v>111</v>
      </c>
      <c r="D13" s="86" t="s">
        <v>54</v>
      </c>
      <c r="E13" s="86" t="s">
        <v>112</v>
      </c>
      <c r="F13" s="224"/>
      <c r="G13" s="86" t="s">
        <v>113</v>
      </c>
      <c r="H13" s="224">
        <f>SUM(L13:L14,Q13:Q14,V13:V14,AA13:AA14,AF13:AF14,AK13:AK14,AP13:AP14,AU13:AU14)</f>
        <v>49</v>
      </c>
      <c r="I13" s="224">
        <v>3</v>
      </c>
      <c r="J13" s="225">
        <f>SUM(AA13:AA14,AF13:AF14,AK13:AK14,AP13:AP14,AU13:AU14)</f>
        <v>15</v>
      </c>
      <c r="K13" s="224">
        <v>1</v>
      </c>
      <c r="L13" s="21">
        <v>10</v>
      </c>
      <c r="M13" s="21"/>
      <c r="N13" s="21" t="s">
        <v>36</v>
      </c>
      <c r="O13" s="21">
        <v>30</v>
      </c>
      <c r="P13" s="21">
        <v>1</v>
      </c>
      <c r="Q13" s="224"/>
      <c r="R13" s="224"/>
      <c r="S13" s="224"/>
      <c r="T13" s="224"/>
      <c r="U13" s="224"/>
      <c r="V13" s="21">
        <v>8</v>
      </c>
      <c r="W13" s="21"/>
      <c r="X13" s="21"/>
      <c r="Y13" s="21">
        <v>5</v>
      </c>
      <c r="Z13" s="21">
        <v>6</v>
      </c>
      <c r="AA13" s="64"/>
      <c r="AB13" s="64"/>
      <c r="AC13" s="64"/>
      <c r="AD13" s="64"/>
      <c r="AE13" s="64"/>
      <c r="AF13" s="21"/>
      <c r="AG13" s="21"/>
      <c r="AH13" s="21"/>
      <c r="AI13" s="21"/>
      <c r="AJ13" s="21"/>
      <c r="AK13" s="64"/>
      <c r="AL13" s="64"/>
      <c r="AM13" s="64"/>
      <c r="AN13" s="64"/>
      <c r="AO13" s="64"/>
      <c r="AP13" s="21"/>
      <c r="AQ13" s="21"/>
      <c r="AR13" s="21"/>
      <c r="AS13" s="21"/>
      <c r="AT13" s="21"/>
      <c r="AU13" s="64"/>
      <c r="AV13" s="64"/>
      <c r="AW13" s="64"/>
      <c r="AX13" s="64"/>
      <c r="AY13" s="64"/>
      <c r="AZ13" s="114"/>
      <c r="BA13" s="114"/>
      <c r="BB13" s="78">
        <f t="shared" ref="BB13" si="5">L13</f>
        <v>10</v>
      </c>
      <c r="BC13" s="78">
        <f t="shared" ref="BC13" si="6">Q13</f>
        <v>0</v>
      </c>
      <c r="BD13" s="78">
        <f t="shared" ref="BD13:BD22" si="7">V13+AA13+AF13+AK13+AP13</f>
        <v>8</v>
      </c>
      <c r="BE13" s="78">
        <f t="shared" ref="BE13" si="8">AU13</f>
        <v>0</v>
      </c>
      <c r="BF13" s="103">
        <f t="shared" ref="BF13" si="9">SUM(BB13:BE13)</f>
        <v>18</v>
      </c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</row>
    <row r="14" spans="1:85" s="222" customFormat="1" ht="16.149999999999999" customHeight="1" x14ac:dyDescent="0.25">
      <c r="A14" s="86">
        <v>6</v>
      </c>
      <c r="B14" s="86" t="s">
        <v>110</v>
      </c>
      <c r="C14" s="136" t="s">
        <v>111</v>
      </c>
      <c r="D14" s="86"/>
      <c r="E14" s="86" t="s">
        <v>112</v>
      </c>
      <c r="F14" s="224"/>
      <c r="G14" s="86" t="s">
        <v>114</v>
      </c>
      <c r="H14" s="224"/>
      <c r="I14" s="224"/>
      <c r="J14" s="225"/>
      <c r="K14" s="224"/>
      <c r="L14" s="21"/>
      <c r="M14" s="21"/>
      <c r="N14" s="21"/>
      <c r="O14" s="21"/>
      <c r="P14" s="21"/>
      <c r="Q14" s="224">
        <v>12</v>
      </c>
      <c r="R14" s="224"/>
      <c r="S14" s="224"/>
      <c r="T14" s="224">
        <v>30</v>
      </c>
      <c r="U14" s="224">
        <v>1</v>
      </c>
      <c r="V14" s="21">
        <v>4</v>
      </c>
      <c r="W14" s="21"/>
      <c r="X14" s="21"/>
      <c r="Y14" s="21">
        <v>5</v>
      </c>
      <c r="Z14" s="21">
        <v>6</v>
      </c>
      <c r="AA14" s="64"/>
      <c r="AB14" s="64"/>
      <c r="AC14" s="64"/>
      <c r="AD14" s="64"/>
      <c r="AE14" s="64"/>
      <c r="AF14" s="21">
        <v>5</v>
      </c>
      <c r="AG14" s="21"/>
      <c r="AH14" s="21"/>
      <c r="AI14" s="21">
        <v>5</v>
      </c>
      <c r="AJ14" s="21">
        <v>6</v>
      </c>
      <c r="AK14" s="64">
        <v>10</v>
      </c>
      <c r="AL14" s="64"/>
      <c r="AM14" s="64"/>
      <c r="AN14" s="64">
        <v>15</v>
      </c>
      <c r="AO14" s="64">
        <v>2</v>
      </c>
      <c r="AP14" s="21"/>
      <c r="AQ14" s="21"/>
      <c r="AR14" s="21"/>
      <c r="AS14" s="21"/>
      <c r="AT14" s="21"/>
      <c r="AU14" s="64"/>
      <c r="AV14" s="64"/>
      <c r="AW14" s="64"/>
      <c r="AX14" s="64"/>
      <c r="AY14" s="64"/>
      <c r="AZ14" s="114"/>
      <c r="BA14" s="114"/>
      <c r="BB14" s="78">
        <f t="shared" ref="BB14:BB15" si="10">L14</f>
        <v>0</v>
      </c>
      <c r="BC14" s="78">
        <f t="shared" ref="BC14:BC15" si="11">Q14</f>
        <v>12</v>
      </c>
      <c r="BD14" s="78">
        <f t="shared" si="7"/>
        <v>19</v>
      </c>
      <c r="BE14" s="78">
        <f t="shared" ref="BE14:BE15" si="12">AU14</f>
        <v>0</v>
      </c>
      <c r="BF14" s="103">
        <f t="shared" ref="BF14:BF15" si="13">SUM(BB14:BE14)</f>
        <v>31</v>
      </c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</row>
    <row r="15" spans="1:85" s="222" customFormat="1" ht="16.149999999999999" customHeight="1" x14ac:dyDescent="0.25">
      <c r="A15" s="86">
        <v>7</v>
      </c>
      <c r="B15" s="86" t="s">
        <v>115</v>
      </c>
      <c r="C15" s="136" t="s">
        <v>116</v>
      </c>
      <c r="D15" s="86"/>
      <c r="E15" s="86" t="s">
        <v>117</v>
      </c>
      <c r="F15" s="224"/>
      <c r="G15" s="86" t="s">
        <v>118</v>
      </c>
      <c r="H15" s="224">
        <f>SUM(L15:L16,Q15:Q16,V15:V16,AA15:AA16,AF15:AF16,AK15:AK16,AP15:AP16,AU15:AU16)</f>
        <v>49</v>
      </c>
      <c r="I15" s="224">
        <v>3</v>
      </c>
      <c r="J15" s="225">
        <f>SUM(AA15:AA16,AF15:AF16,AK15:AK16,AP15:AP16,AU15:AU16)</f>
        <v>15</v>
      </c>
      <c r="K15" s="224">
        <v>1</v>
      </c>
      <c r="L15" s="21">
        <v>10</v>
      </c>
      <c r="M15" s="21"/>
      <c r="N15" s="21" t="s">
        <v>45</v>
      </c>
      <c r="O15" s="21">
        <v>30</v>
      </c>
      <c r="P15" s="21">
        <v>1</v>
      </c>
      <c r="Q15" s="224"/>
      <c r="R15" s="224"/>
      <c r="S15" s="224"/>
      <c r="T15" s="224"/>
      <c r="U15" s="224"/>
      <c r="V15" s="21">
        <v>8</v>
      </c>
      <c r="W15" s="21"/>
      <c r="X15" s="21"/>
      <c r="Y15" s="21">
        <v>5</v>
      </c>
      <c r="Z15" s="21">
        <v>6</v>
      </c>
      <c r="AA15" s="64"/>
      <c r="AB15" s="64"/>
      <c r="AC15" s="64"/>
      <c r="AD15" s="64"/>
      <c r="AE15" s="64"/>
      <c r="AF15" s="21"/>
      <c r="AG15" s="21"/>
      <c r="AH15" s="21"/>
      <c r="AI15" s="21"/>
      <c r="AJ15" s="21"/>
      <c r="AK15" s="64"/>
      <c r="AL15" s="64"/>
      <c r="AM15" s="64"/>
      <c r="AN15" s="64"/>
      <c r="AO15" s="64"/>
      <c r="AP15" s="21"/>
      <c r="AQ15" s="21"/>
      <c r="AR15" s="21"/>
      <c r="AS15" s="21"/>
      <c r="AT15" s="21"/>
      <c r="AU15" s="64"/>
      <c r="AV15" s="64"/>
      <c r="AW15" s="64"/>
      <c r="AX15" s="64"/>
      <c r="AY15" s="64"/>
      <c r="AZ15" s="114"/>
      <c r="BA15" s="114"/>
      <c r="BB15" s="78">
        <f t="shared" si="10"/>
        <v>10</v>
      </c>
      <c r="BC15" s="78">
        <f t="shared" si="11"/>
        <v>0</v>
      </c>
      <c r="BD15" s="78">
        <f t="shared" si="7"/>
        <v>8</v>
      </c>
      <c r="BE15" s="78">
        <f t="shared" si="12"/>
        <v>0</v>
      </c>
      <c r="BF15" s="103">
        <f t="shared" si="13"/>
        <v>18</v>
      </c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</row>
    <row r="16" spans="1:85" s="222" customFormat="1" ht="16.149999999999999" customHeight="1" x14ac:dyDescent="0.25">
      <c r="A16" s="86">
        <v>8</v>
      </c>
      <c r="B16" s="86" t="s">
        <v>115</v>
      </c>
      <c r="C16" s="136" t="s">
        <v>116</v>
      </c>
      <c r="D16" s="86"/>
      <c r="E16" s="86" t="s">
        <v>117</v>
      </c>
      <c r="F16" s="224"/>
      <c r="G16" s="86" t="s">
        <v>119</v>
      </c>
      <c r="H16" s="224"/>
      <c r="I16" s="224"/>
      <c r="J16" s="225"/>
      <c r="K16" s="224"/>
      <c r="L16" s="21"/>
      <c r="M16" s="21"/>
      <c r="N16" s="21"/>
      <c r="O16" s="21"/>
      <c r="P16" s="21"/>
      <c r="Q16" s="224">
        <v>12</v>
      </c>
      <c r="R16" s="224"/>
      <c r="S16" s="224"/>
      <c r="T16" s="224">
        <v>30</v>
      </c>
      <c r="U16" s="224">
        <v>1</v>
      </c>
      <c r="V16" s="21">
        <v>4</v>
      </c>
      <c r="W16" s="21"/>
      <c r="X16" s="21"/>
      <c r="Y16" s="21">
        <v>5</v>
      </c>
      <c r="Z16" s="21">
        <v>6</v>
      </c>
      <c r="AA16" s="64"/>
      <c r="AB16" s="64"/>
      <c r="AC16" s="64"/>
      <c r="AD16" s="64"/>
      <c r="AE16" s="64"/>
      <c r="AF16" s="21">
        <v>5</v>
      </c>
      <c r="AG16" s="21"/>
      <c r="AH16" s="21"/>
      <c r="AI16" s="21">
        <v>5</v>
      </c>
      <c r="AJ16" s="21">
        <v>6</v>
      </c>
      <c r="AK16" s="64">
        <v>10</v>
      </c>
      <c r="AL16" s="64"/>
      <c r="AM16" s="64"/>
      <c r="AN16" s="64">
        <v>15</v>
      </c>
      <c r="AO16" s="64">
        <v>2</v>
      </c>
      <c r="AP16" s="21"/>
      <c r="AQ16" s="21"/>
      <c r="AR16" s="21"/>
      <c r="AS16" s="21"/>
      <c r="AT16" s="21"/>
      <c r="AU16" s="64"/>
      <c r="AV16" s="64"/>
      <c r="AW16" s="64"/>
      <c r="AX16" s="64"/>
      <c r="AY16" s="64"/>
      <c r="AZ16" s="114"/>
      <c r="BA16" s="114"/>
      <c r="BB16" s="78">
        <f t="shared" ref="BB16:BB22" si="14">L16</f>
        <v>0</v>
      </c>
      <c r="BC16" s="78">
        <f t="shared" ref="BC16:BC22" si="15">Q16</f>
        <v>12</v>
      </c>
      <c r="BD16" s="78">
        <f t="shared" si="7"/>
        <v>19</v>
      </c>
      <c r="BE16" s="78">
        <f t="shared" ref="BE16:BE22" si="16">AU16</f>
        <v>0</v>
      </c>
      <c r="BF16" s="103">
        <f t="shared" ref="BF16:BF22" si="17">SUM(BB16:BE16)</f>
        <v>31</v>
      </c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</row>
    <row r="17" spans="1:58" s="114" customFormat="1" ht="16.149999999999999" customHeight="1" x14ac:dyDescent="0.25">
      <c r="A17" s="86">
        <v>9</v>
      </c>
      <c r="B17" s="86" t="s">
        <v>120</v>
      </c>
      <c r="C17" s="136" t="s">
        <v>121</v>
      </c>
      <c r="D17" s="276" t="s">
        <v>122</v>
      </c>
      <c r="E17" s="276"/>
      <c r="F17" s="224"/>
      <c r="G17" s="97" t="s">
        <v>40</v>
      </c>
      <c r="H17" s="64">
        <f>L17+Q17+V17+AA17+AF17+AK17+AP17+AU17</f>
        <v>30</v>
      </c>
      <c r="I17" s="64">
        <v>1</v>
      </c>
      <c r="J17" s="64"/>
      <c r="K17" s="64"/>
      <c r="L17" s="79"/>
      <c r="M17" s="79"/>
      <c r="N17" s="79"/>
      <c r="O17" s="79"/>
      <c r="P17" s="79"/>
      <c r="Q17" s="64">
        <v>30</v>
      </c>
      <c r="R17" s="64"/>
      <c r="S17" s="64" t="s">
        <v>45</v>
      </c>
      <c r="T17" s="64">
        <v>30</v>
      </c>
      <c r="U17" s="64">
        <v>1</v>
      </c>
      <c r="V17" s="79"/>
      <c r="W17" s="79"/>
      <c r="X17" s="79"/>
      <c r="Y17" s="79"/>
      <c r="Z17" s="79"/>
      <c r="AA17" s="64"/>
      <c r="AB17" s="64"/>
      <c r="AC17" s="64"/>
      <c r="AD17" s="64"/>
      <c r="AE17" s="64"/>
      <c r="AF17" s="79"/>
      <c r="AG17" s="79"/>
      <c r="AH17" s="79"/>
      <c r="AI17" s="79"/>
      <c r="AJ17" s="79"/>
      <c r="AK17" s="64"/>
      <c r="AL17" s="64"/>
      <c r="AM17" s="64"/>
      <c r="AN17" s="64"/>
      <c r="AO17" s="64"/>
      <c r="AP17" s="21"/>
      <c r="AQ17" s="21"/>
      <c r="AR17" s="21"/>
      <c r="AS17" s="21"/>
      <c r="AT17" s="21"/>
      <c r="AU17" s="64"/>
      <c r="AV17" s="64"/>
      <c r="AW17" s="64"/>
      <c r="AX17" s="64"/>
      <c r="AY17" s="64"/>
      <c r="BB17" s="78">
        <f t="shared" si="14"/>
        <v>0</v>
      </c>
      <c r="BC17" s="78">
        <f t="shared" si="15"/>
        <v>30</v>
      </c>
      <c r="BD17" s="78">
        <f t="shared" si="7"/>
        <v>0</v>
      </c>
      <c r="BE17" s="78">
        <f t="shared" si="16"/>
        <v>0</v>
      </c>
      <c r="BF17" s="103">
        <f t="shared" si="17"/>
        <v>30</v>
      </c>
    </row>
    <row r="18" spans="1:58" s="114" customFormat="1" ht="16.149999999999999" customHeight="1" x14ac:dyDescent="0.25">
      <c r="A18" s="86">
        <v>10</v>
      </c>
      <c r="B18" s="115" t="s">
        <v>123</v>
      </c>
      <c r="C18" s="29" t="s">
        <v>124</v>
      </c>
      <c r="D18" s="304" t="s">
        <v>125</v>
      </c>
      <c r="E18" s="305"/>
      <c r="F18" s="64"/>
      <c r="G18" s="97" t="s">
        <v>40</v>
      </c>
      <c r="H18" s="64">
        <f t="shared" ref="H18:H22" si="18">L18+Q18+V18+AA18+AF18+AK18+AP18+AU18</f>
        <v>20</v>
      </c>
      <c r="I18" s="64">
        <v>1</v>
      </c>
      <c r="J18" s="64"/>
      <c r="K18" s="64"/>
      <c r="L18" s="79"/>
      <c r="M18" s="79"/>
      <c r="N18" s="79"/>
      <c r="O18" s="79"/>
      <c r="P18" s="79"/>
      <c r="Q18" s="64">
        <v>20</v>
      </c>
      <c r="R18" s="64"/>
      <c r="S18" s="64" t="s">
        <v>45</v>
      </c>
      <c r="T18" s="64">
        <v>30</v>
      </c>
      <c r="U18" s="64">
        <v>1</v>
      </c>
      <c r="V18" s="79"/>
      <c r="W18" s="79"/>
      <c r="X18" s="79"/>
      <c r="Y18" s="79"/>
      <c r="Z18" s="79"/>
      <c r="AA18" s="64"/>
      <c r="AB18" s="64"/>
      <c r="AC18" s="64"/>
      <c r="AD18" s="64"/>
      <c r="AE18" s="64"/>
      <c r="AF18" s="79"/>
      <c r="AG18" s="79"/>
      <c r="AH18" s="79"/>
      <c r="AI18" s="79"/>
      <c r="AJ18" s="79"/>
      <c r="AK18" s="64"/>
      <c r="AL18" s="64"/>
      <c r="AM18" s="64"/>
      <c r="AN18" s="64"/>
      <c r="AO18" s="64"/>
      <c r="AP18" s="79"/>
      <c r="AQ18" s="79"/>
      <c r="AR18" s="79"/>
      <c r="AS18" s="79"/>
      <c r="AT18" s="79"/>
      <c r="AU18" s="64"/>
      <c r="AV18" s="64"/>
      <c r="AW18" s="64"/>
      <c r="AX18" s="64"/>
      <c r="AY18" s="64"/>
      <c r="BB18" s="78">
        <f t="shared" si="14"/>
        <v>0</v>
      </c>
      <c r="BC18" s="78">
        <f t="shared" si="15"/>
        <v>20</v>
      </c>
      <c r="BD18" s="78">
        <f t="shared" si="7"/>
        <v>0</v>
      </c>
      <c r="BE18" s="78">
        <f t="shared" si="16"/>
        <v>0</v>
      </c>
      <c r="BF18" s="103">
        <f t="shared" si="17"/>
        <v>20</v>
      </c>
    </row>
    <row r="19" spans="1:58" s="50" customFormat="1" ht="16.149999999999999" customHeight="1" x14ac:dyDescent="0.25">
      <c r="A19" s="84">
        <v>11</v>
      </c>
      <c r="B19" s="86" t="s">
        <v>126</v>
      </c>
      <c r="C19" s="29" t="s">
        <v>127</v>
      </c>
      <c r="D19" s="306" t="s">
        <v>128</v>
      </c>
      <c r="E19" s="307"/>
      <c r="F19" s="24"/>
      <c r="G19" s="96" t="s">
        <v>59</v>
      </c>
      <c r="H19" s="64">
        <f t="shared" si="18"/>
        <v>25</v>
      </c>
      <c r="I19" s="24">
        <v>2</v>
      </c>
      <c r="J19" s="24"/>
      <c r="K19" s="24"/>
      <c r="L19" s="21">
        <v>10</v>
      </c>
      <c r="M19" s="21"/>
      <c r="N19" s="21"/>
      <c r="O19" s="21">
        <v>30</v>
      </c>
      <c r="P19" s="21">
        <v>1</v>
      </c>
      <c r="Q19" s="64"/>
      <c r="R19" s="64"/>
      <c r="S19" s="64" t="s">
        <v>45</v>
      </c>
      <c r="T19" s="64"/>
      <c r="U19" s="64"/>
      <c r="V19" s="79">
        <v>15</v>
      </c>
      <c r="W19" s="79"/>
      <c r="X19" s="79"/>
      <c r="Y19" s="21">
        <v>10</v>
      </c>
      <c r="Z19" s="21">
        <v>3</v>
      </c>
      <c r="AA19" s="24"/>
      <c r="AB19" s="24"/>
      <c r="AC19" s="24"/>
      <c r="AD19" s="24"/>
      <c r="AE19" s="24"/>
      <c r="AF19" s="21"/>
      <c r="AG19" s="21"/>
      <c r="AH19" s="21"/>
      <c r="AI19" s="21"/>
      <c r="AJ19" s="21"/>
      <c r="AK19" s="24"/>
      <c r="AL19" s="24"/>
      <c r="AM19" s="24"/>
      <c r="AN19" s="24"/>
      <c r="AO19" s="24"/>
      <c r="AP19" s="21"/>
      <c r="AQ19" s="21"/>
      <c r="AR19" s="21"/>
      <c r="AS19" s="21"/>
      <c r="AT19" s="21"/>
      <c r="AU19" s="24"/>
      <c r="AV19" s="24"/>
      <c r="AW19" s="24"/>
      <c r="AX19" s="24"/>
      <c r="AY19" s="24"/>
      <c r="BB19" s="42">
        <f t="shared" si="14"/>
        <v>10</v>
      </c>
      <c r="BC19" s="42">
        <f t="shared" si="15"/>
        <v>0</v>
      </c>
      <c r="BD19" s="42">
        <f t="shared" si="7"/>
        <v>15</v>
      </c>
      <c r="BE19" s="42">
        <f t="shared" si="16"/>
        <v>0</v>
      </c>
      <c r="BF19" s="103">
        <f t="shared" si="17"/>
        <v>25</v>
      </c>
    </row>
    <row r="20" spans="1:58" s="50" customFormat="1" ht="16.149999999999999" customHeight="1" x14ac:dyDescent="0.25">
      <c r="A20" s="84">
        <v>12</v>
      </c>
      <c r="B20" s="86" t="s">
        <v>129</v>
      </c>
      <c r="C20" s="29" t="s">
        <v>130</v>
      </c>
      <c r="D20" s="289" t="s">
        <v>131</v>
      </c>
      <c r="E20" s="308"/>
      <c r="F20" s="9"/>
      <c r="G20" s="98" t="s">
        <v>132</v>
      </c>
      <c r="H20" s="64">
        <f t="shared" si="18"/>
        <v>20</v>
      </c>
      <c r="I20" s="142">
        <v>1</v>
      </c>
      <c r="J20" s="10"/>
      <c r="K20" s="142"/>
      <c r="L20" s="18"/>
      <c r="M20" s="11"/>
      <c r="N20" s="11"/>
      <c r="O20" s="11"/>
      <c r="P20" s="11"/>
      <c r="Q20" s="10"/>
      <c r="R20" s="10"/>
      <c r="S20" s="10"/>
      <c r="T20" s="10"/>
      <c r="U20" s="10"/>
      <c r="V20" s="11">
        <v>20</v>
      </c>
      <c r="W20" s="11"/>
      <c r="X20" s="11" t="s">
        <v>45</v>
      </c>
      <c r="Y20" s="216">
        <v>15</v>
      </c>
      <c r="Z20" s="216">
        <v>2</v>
      </c>
      <c r="AA20" s="161"/>
      <c r="AB20" s="161"/>
      <c r="AC20" s="171"/>
      <c r="AD20" s="161"/>
      <c r="AE20" s="161"/>
      <c r="AF20" s="172"/>
      <c r="AG20" s="162"/>
      <c r="AH20" s="162"/>
      <c r="AI20" s="162"/>
      <c r="AJ20" s="162"/>
      <c r="AK20" s="161"/>
      <c r="AL20" s="161"/>
      <c r="AM20" s="171"/>
      <c r="AN20" s="161"/>
      <c r="AO20" s="161"/>
      <c r="AP20" s="172"/>
      <c r="AQ20" s="162"/>
      <c r="AR20" s="162"/>
      <c r="AS20" s="162"/>
      <c r="AT20" s="162"/>
      <c r="AU20" s="161"/>
      <c r="AV20" s="161"/>
      <c r="AW20" s="171"/>
      <c r="AX20" s="161"/>
      <c r="AY20" s="165"/>
      <c r="BB20" s="42">
        <f t="shared" si="14"/>
        <v>0</v>
      </c>
      <c r="BC20" s="42">
        <f t="shared" si="15"/>
        <v>0</v>
      </c>
      <c r="BD20" s="42">
        <f t="shared" si="7"/>
        <v>20</v>
      </c>
      <c r="BE20" s="42">
        <f t="shared" si="16"/>
        <v>0</v>
      </c>
      <c r="BF20" s="103">
        <f t="shared" si="17"/>
        <v>20</v>
      </c>
    </row>
    <row r="21" spans="1:58" s="50" customFormat="1" ht="16.149999999999999" customHeight="1" x14ac:dyDescent="0.25">
      <c r="A21" s="84">
        <v>13</v>
      </c>
      <c r="B21" s="84" t="s">
        <v>133</v>
      </c>
      <c r="C21" s="29" t="s">
        <v>134</v>
      </c>
      <c r="D21" s="258" t="s">
        <v>135</v>
      </c>
      <c r="E21" s="258"/>
      <c r="F21" s="24"/>
      <c r="G21" s="96" t="s">
        <v>40</v>
      </c>
      <c r="H21" s="64">
        <f t="shared" si="18"/>
        <v>25</v>
      </c>
      <c r="I21" s="24">
        <v>2</v>
      </c>
      <c r="J21" s="24"/>
      <c r="K21" s="24"/>
      <c r="L21" s="21">
        <v>5</v>
      </c>
      <c r="M21" s="21"/>
      <c r="N21" s="21" t="s">
        <v>45</v>
      </c>
      <c r="O21" s="21">
        <v>30</v>
      </c>
      <c r="P21" s="21">
        <v>1</v>
      </c>
      <c r="Q21" s="64">
        <v>10</v>
      </c>
      <c r="R21" s="64"/>
      <c r="S21" s="64"/>
      <c r="T21" s="64">
        <v>30</v>
      </c>
      <c r="U21" s="64">
        <v>1</v>
      </c>
      <c r="V21" s="79">
        <v>10</v>
      </c>
      <c r="W21" s="79"/>
      <c r="X21" s="79"/>
      <c r="Y21" s="21">
        <v>10</v>
      </c>
      <c r="Z21" s="21">
        <v>3</v>
      </c>
      <c r="AA21" s="24"/>
      <c r="AB21" s="24"/>
      <c r="AC21" s="24"/>
      <c r="AD21" s="24"/>
      <c r="AE21" s="24"/>
      <c r="AF21" s="21"/>
      <c r="AG21" s="21"/>
      <c r="AH21" s="21"/>
      <c r="AI21" s="21"/>
      <c r="AJ21" s="21"/>
      <c r="AK21" s="24"/>
      <c r="AL21" s="24"/>
      <c r="AM21" s="24"/>
      <c r="AN21" s="24"/>
      <c r="AO21" s="24"/>
      <c r="AP21" s="21"/>
      <c r="AQ21" s="21"/>
      <c r="AR21" s="21"/>
      <c r="AS21" s="21"/>
      <c r="AT21" s="21"/>
      <c r="AU21" s="24"/>
      <c r="AV21" s="24"/>
      <c r="AW21" s="24"/>
      <c r="AX21" s="24"/>
      <c r="AY21" s="24"/>
      <c r="BB21" s="42">
        <f t="shared" si="14"/>
        <v>5</v>
      </c>
      <c r="BC21" s="42">
        <f t="shared" si="15"/>
        <v>10</v>
      </c>
      <c r="BD21" s="42">
        <f t="shared" si="7"/>
        <v>10</v>
      </c>
      <c r="BE21" s="42">
        <f t="shared" si="16"/>
        <v>0</v>
      </c>
      <c r="BF21" s="103">
        <f t="shared" si="17"/>
        <v>25</v>
      </c>
    </row>
    <row r="22" spans="1:58" s="50" customFormat="1" ht="16.149999999999999" customHeight="1" x14ac:dyDescent="0.25">
      <c r="A22" s="84">
        <v>14</v>
      </c>
      <c r="B22" s="84" t="s">
        <v>136</v>
      </c>
      <c r="C22" s="29" t="s">
        <v>137</v>
      </c>
      <c r="D22" s="304" t="s">
        <v>138</v>
      </c>
      <c r="E22" s="305"/>
      <c r="F22" s="24"/>
      <c r="G22" s="96" t="s">
        <v>40</v>
      </c>
      <c r="H22" s="64">
        <f t="shared" si="18"/>
        <v>30</v>
      </c>
      <c r="I22" s="24">
        <v>2</v>
      </c>
      <c r="J22" s="24"/>
      <c r="K22" s="24"/>
      <c r="L22" s="21">
        <v>5</v>
      </c>
      <c r="M22" s="21"/>
      <c r="N22" s="21" t="s">
        <v>45</v>
      </c>
      <c r="O22" s="21"/>
      <c r="P22" s="21"/>
      <c r="Q22" s="24">
        <v>25</v>
      </c>
      <c r="R22" s="24"/>
      <c r="S22" s="24"/>
      <c r="T22" s="24">
        <v>30</v>
      </c>
      <c r="U22" s="24">
        <v>1</v>
      </c>
      <c r="V22" s="21"/>
      <c r="W22" s="21"/>
      <c r="X22" s="21"/>
      <c r="Y22" s="21"/>
      <c r="Z22" s="21"/>
      <c r="AA22" s="24"/>
      <c r="AB22" s="24"/>
      <c r="AC22" s="24"/>
      <c r="AD22" s="24"/>
      <c r="AE22" s="24"/>
      <c r="AF22" s="21"/>
      <c r="AG22" s="21"/>
      <c r="AH22" s="21"/>
      <c r="AI22" s="21"/>
      <c r="AJ22" s="21"/>
      <c r="AK22" s="24"/>
      <c r="AL22" s="24"/>
      <c r="AM22" s="24"/>
      <c r="AN22" s="24"/>
      <c r="AO22" s="24"/>
      <c r="AP22" s="21"/>
      <c r="AQ22" s="21"/>
      <c r="AR22" s="21"/>
      <c r="AS22" s="21"/>
      <c r="AT22" s="21"/>
      <c r="AU22" s="24"/>
      <c r="AV22" s="24"/>
      <c r="AW22" s="24"/>
      <c r="AX22" s="24"/>
      <c r="AY22" s="24"/>
      <c r="BB22" s="42">
        <f t="shared" si="14"/>
        <v>5</v>
      </c>
      <c r="BC22" s="42">
        <f t="shared" si="15"/>
        <v>25</v>
      </c>
      <c r="BD22" s="42">
        <f t="shared" si="7"/>
        <v>0</v>
      </c>
      <c r="BE22" s="42">
        <f t="shared" si="16"/>
        <v>0</v>
      </c>
      <c r="BF22" s="103">
        <f t="shared" si="17"/>
        <v>30</v>
      </c>
    </row>
    <row r="23" spans="1:58" s="50" customFormat="1" ht="16.149999999999999" customHeight="1" x14ac:dyDescent="0.25">
      <c r="A23" s="303" t="s">
        <v>66</v>
      </c>
      <c r="B23" s="303"/>
      <c r="C23" s="303"/>
      <c r="D23" s="303"/>
      <c r="E23" s="303"/>
      <c r="F23" s="303"/>
      <c r="G23" s="303"/>
      <c r="H23" s="67">
        <f>SUM(H13:H22)</f>
        <v>248</v>
      </c>
      <c r="I23" s="67">
        <f>SUM(I13:I22)</f>
        <v>15</v>
      </c>
      <c r="J23" s="67">
        <f>SUM(J13:J22)</f>
        <v>30</v>
      </c>
      <c r="K23" s="67">
        <f>SUM(K13:K22)</f>
        <v>2</v>
      </c>
      <c r="L23" s="68">
        <f>SUM(L13:L22)</f>
        <v>40</v>
      </c>
      <c r="M23" s="68"/>
      <c r="N23" s="68"/>
      <c r="O23" s="68"/>
      <c r="P23" s="68"/>
      <c r="Q23" s="67">
        <f>SUM(Q13:Q22)</f>
        <v>109</v>
      </c>
      <c r="R23" s="67"/>
      <c r="S23" s="67"/>
      <c r="T23" s="67"/>
      <c r="U23" s="67"/>
      <c r="V23" s="68">
        <f>SUM(V13:V22)</f>
        <v>69</v>
      </c>
      <c r="W23" s="68"/>
      <c r="X23" s="68"/>
      <c r="Y23" s="68"/>
      <c r="Z23" s="68"/>
      <c r="AA23" s="24"/>
      <c r="AB23" s="24"/>
      <c r="AC23" s="24"/>
      <c r="AD23" s="24"/>
      <c r="AE23" s="24"/>
      <c r="AF23" s="68">
        <f>SUM(AF13:AF22)</f>
        <v>10</v>
      </c>
      <c r="AG23" s="21"/>
      <c r="AH23" s="21"/>
      <c r="AI23" s="21"/>
      <c r="AJ23" s="21"/>
      <c r="AK23" s="67">
        <f>SUM(AK13:AK22)</f>
        <v>20</v>
      </c>
      <c r="AL23" s="24"/>
      <c r="AM23" s="24"/>
      <c r="AN23" s="24"/>
      <c r="AO23" s="24"/>
      <c r="AP23" s="21"/>
      <c r="AQ23" s="21"/>
      <c r="AR23" s="21"/>
      <c r="AS23" s="21"/>
      <c r="AT23" s="21"/>
      <c r="AU23" s="24"/>
      <c r="AV23" s="24"/>
      <c r="AW23" s="24"/>
      <c r="AX23" s="24"/>
      <c r="AY23" s="24"/>
    </row>
    <row r="24" spans="1:58" s="50" customFormat="1" ht="16.149999999999999" customHeight="1" x14ac:dyDescent="0.25">
      <c r="A24" s="312" t="s">
        <v>139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4"/>
    </row>
    <row r="25" spans="1:58" s="50" customFormat="1" ht="16.149999999999999" customHeight="1" x14ac:dyDescent="0.25">
      <c r="A25" s="86">
        <v>15</v>
      </c>
      <c r="B25" s="86" t="s">
        <v>140</v>
      </c>
      <c r="C25" s="29" t="s">
        <v>141</v>
      </c>
      <c r="D25" s="304" t="s">
        <v>142</v>
      </c>
      <c r="E25" s="305"/>
      <c r="F25" s="29"/>
      <c r="G25" s="83" t="s">
        <v>40</v>
      </c>
      <c r="H25" s="10">
        <f>L25+Q25+V25+AA25+AF25+AK25+AP25+AU25</f>
        <v>10</v>
      </c>
      <c r="I25" s="22">
        <v>1</v>
      </c>
      <c r="J25" s="24"/>
      <c r="K25" s="24"/>
      <c r="L25" s="21"/>
      <c r="M25" s="21"/>
      <c r="N25" s="21"/>
      <c r="O25" s="21"/>
      <c r="P25" s="21"/>
      <c r="Q25" s="24">
        <v>10</v>
      </c>
      <c r="R25" s="24"/>
      <c r="S25" s="24" t="s">
        <v>45</v>
      </c>
      <c r="T25" s="24">
        <v>30</v>
      </c>
      <c r="U25" s="24">
        <v>1</v>
      </c>
      <c r="V25" s="21"/>
      <c r="W25" s="21"/>
      <c r="X25" s="21"/>
      <c r="Y25" s="21"/>
      <c r="Z25" s="21"/>
      <c r="AA25" s="24"/>
      <c r="AB25" s="24"/>
      <c r="AC25" s="24"/>
      <c r="AD25" s="24"/>
      <c r="AE25" s="24"/>
      <c r="AF25" s="21"/>
      <c r="AG25" s="21"/>
      <c r="AH25" s="21"/>
      <c r="AI25" s="21"/>
      <c r="AJ25" s="21"/>
      <c r="AK25" s="24"/>
      <c r="AL25" s="24"/>
      <c r="AM25" s="24"/>
      <c r="AN25" s="24"/>
      <c r="AO25" s="24"/>
      <c r="AP25" s="21"/>
      <c r="AQ25" s="21"/>
      <c r="AR25" s="21"/>
      <c r="AS25" s="21"/>
      <c r="AT25" s="21"/>
      <c r="AU25" s="24"/>
      <c r="AV25" s="24"/>
      <c r="AW25" s="24"/>
      <c r="AX25" s="24"/>
      <c r="AY25" s="24"/>
      <c r="BB25" s="42">
        <f t="shared" ref="BB25" si="19">L25</f>
        <v>0</v>
      </c>
      <c r="BC25" s="42">
        <f t="shared" ref="BC25" si="20">Q25</f>
        <v>10</v>
      </c>
      <c r="BD25" s="42">
        <f t="shared" ref="BD25:BD32" si="21">V25+AA25+AF25+AK25+AP25</f>
        <v>0</v>
      </c>
      <c r="BE25" s="42">
        <f t="shared" ref="BE25" si="22">AU25</f>
        <v>0</v>
      </c>
      <c r="BF25" s="103">
        <f t="shared" ref="BF25" si="23">SUM(BB25:BE25)</f>
        <v>10</v>
      </c>
    </row>
    <row r="26" spans="1:58" s="50" customFormat="1" ht="16.149999999999999" customHeight="1" x14ac:dyDescent="0.25">
      <c r="A26" s="86">
        <v>16</v>
      </c>
      <c r="B26" s="86" t="s">
        <v>143</v>
      </c>
      <c r="C26" s="29" t="s">
        <v>144</v>
      </c>
      <c r="D26" s="304" t="s">
        <v>145</v>
      </c>
      <c r="E26" s="305"/>
      <c r="F26" s="29"/>
      <c r="G26" s="118" t="s">
        <v>146</v>
      </c>
      <c r="H26" s="10">
        <f t="shared" ref="H26:H32" si="24">L26+Q26+V26+AA26+AF26+AK26+AP26+AU26</f>
        <v>10</v>
      </c>
      <c r="I26" s="30">
        <v>1</v>
      </c>
      <c r="J26" s="110"/>
      <c r="K26" s="24"/>
      <c r="L26" s="21"/>
      <c r="M26" s="21"/>
      <c r="N26" s="21"/>
      <c r="O26" s="21"/>
      <c r="P26" s="21"/>
      <c r="Q26" s="24">
        <v>10</v>
      </c>
      <c r="R26" s="24"/>
      <c r="S26" s="24" t="s">
        <v>45</v>
      </c>
      <c r="T26" s="24">
        <v>30</v>
      </c>
      <c r="U26" s="24">
        <v>1</v>
      </c>
      <c r="V26" s="21"/>
      <c r="W26" s="21"/>
      <c r="X26" s="21"/>
      <c r="Y26" s="21"/>
      <c r="Z26" s="21"/>
      <c r="AA26" s="24"/>
      <c r="AB26" s="24"/>
      <c r="AC26" s="24"/>
      <c r="AD26" s="24"/>
      <c r="AE26" s="24"/>
      <c r="AF26" s="21"/>
      <c r="AG26" s="21"/>
      <c r="AH26" s="21"/>
      <c r="AI26" s="21"/>
      <c r="AJ26" s="21"/>
      <c r="AK26" s="24"/>
      <c r="AL26" s="24"/>
      <c r="AM26" s="24"/>
      <c r="AN26" s="24"/>
      <c r="AO26" s="24"/>
      <c r="AP26" s="21"/>
      <c r="AQ26" s="21"/>
      <c r="AR26" s="21"/>
      <c r="AS26" s="21"/>
      <c r="AT26" s="21"/>
      <c r="AU26" s="24"/>
      <c r="AV26" s="24"/>
      <c r="AW26" s="24"/>
      <c r="AX26" s="24"/>
      <c r="AY26" s="24"/>
      <c r="BB26" s="42">
        <f t="shared" ref="BB26:BB32" si="25">L26</f>
        <v>0</v>
      </c>
      <c r="BC26" s="42">
        <f t="shared" ref="BC26:BC32" si="26">Q26</f>
        <v>10</v>
      </c>
      <c r="BD26" s="42">
        <f t="shared" si="21"/>
        <v>0</v>
      </c>
      <c r="BE26" s="42">
        <f t="shared" ref="BE26:BE32" si="27">AU26</f>
        <v>0</v>
      </c>
      <c r="BF26" s="103">
        <f t="shared" ref="BF26:BF32" si="28">SUM(BB26:BE26)</f>
        <v>10</v>
      </c>
    </row>
    <row r="27" spans="1:58" s="50" customFormat="1" ht="16.149999999999999" customHeight="1" x14ac:dyDescent="0.25">
      <c r="A27" s="86">
        <v>17</v>
      </c>
      <c r="B27" s="86" t="s">
        <v>147</v>
      </c>
      <c r="C27" s="29" t="s">
        <v>148</v>
      </c>
      <c r="D27" s="304" t="s">
        <v>149</v>
      </c>
      <c r="E27" s="305"/>
      <c r="F27" s="29"/>
      <c r="G27" s="83" t="s">
        <v>40</v>
      </c>
      <c r="H27" s="10">
        <f t="shared" si="24"/>
        <v>10</v>
      </c>
      <c r="I27" s="30">
        <v>1</v>
      </c>
      <c r="J27" s="110"/>
      <c r="K27" s="24"/>
      <c r="L27" s="21"/>
      <c r="M27" s="21"/>
      <c r="N27" s="21"/>
      <c r="O27" s="21"/>
      <c r="P27" s="21"/>
      <c r="Q27" s="24">
        <v>10</v>
      </c>
      <c r="R27" s="24"/>
      <c r="S27" s="24" t="s">
        <v>45</v>
      </c>
      <c r="T27" s="24">
        <v>30</v>
      </c>
      <c r="U27" s="24">
        <v>1</v>
      </c>
      <c r="V27" s="21"/>
      <c r="W27" s="21"/>
      <c r="X27" s="21"/>
      <c r="Y27" s="21"/>
      <c r="Z27" s="21"/>
      <c r="AA27" s="24"/>
      <c r="AB27" s="24"/>
      <c r="AC27" s="24"/>
      <c r="AD27" s="24"/>
      <c r="AE27" s="24"/>
      <c r="AF27" s="21"/>
      <c r="AG27" s="21"/>
      <c r="AH27" s="21"/>
      <c r="AI27" s="21"/>
      <c r="AJ27" s="21"/>
      <c r="AK27" s="24"/>
      <c r="AL27" s="24"/>
      <c r="AM27" s="24"/>
      <c r="AN27" s="24"/>
      <c r="AO27" s="24"/>
      <c r="AP27" s="21"/>
      <c r="AQ27" s="21"/>
      <c r="AR27" s="21"/>
      <c r="AS27" s="21"/>
      <c r="AT27" s="21"/>
      <c r="AU27" s="24"/>
      <c r="AV27" s="24"/>
      <c r="AW27" s="24"/>
      <c r="AX27" s="24"/>
      <c r="AY27" s="24"/>
      <c r="BB27" s="42">
        <f t="shared" si="25"/>
        <v>0</v>
      </c>
      <c r="BC27" s="42">
        <f t="shared" si="26"/>
        <v>10</v>
      </c>
      <c r="BD27" s="42">
        <f t="shared" si="21"/>
        <v>0</v>
      </c>
      <c r="BE27" s="42">
        <f t="shared" si="27"/>
        <v>0</v>
      </c>
      <c r="BF27" s="103">
        <f t="shared" si="28"/>
        <v>10</v>
      </c>
    </row>
    <row r="28" spans="1:58" s="50" customFormat="1" ht="16.149999999999999" customHeight="1" x14ac:dyDescent="0.25">
      <c r="A28" s="86">
        <v>18</v>
      </c>
      <c r="B28" s="86" t="s">
        <v>150</v>
      </c>
      <c r="C28" s="29" t="s">
        <v>151</v>
      </c>
      <c r="D28" s="259" t="s">
        <v>152</v>
      </c>
      <c r="E28" s="260"/>
      <c r="F28" s="39"/>
      <c r="G28" s="100" t="s">
        <v>104</v>
      </c>
      <c r="H28" s="10">
        <f t="shared" si="24"/>
        <v>10</v>
      </c>
      <c r="I28" s="141">
        <v>1</v>
      </c>
      <c r="J28" s="107"/>
      <c r="K28" s="36"/>
      <c r="L28" s="94">
        <v>5</v>
      </c>
      <c r="M28" s="94"/>
      <c r="N28" s="94" t="s">
        <v>45</v>
      </c>
      <c r="O28" s="94">
        <v>30</v>
      </c>
      <c r="P28" s="94">
        <v>1</v>
      </c>
      <c r="Q28" s="36"/>
      <c r="R28" s="36"/>
      <c r="S28" s="36"/>
      <c r="T28" s="36"/>
      <c r="U28" s="36"/>
      <c r="V28" s="94">
        <v>5</v>
      </c>
      <c r="W28" s="94"/>
      <c r="X28" s="94"/>
      <c r="Y28" s="94">
        <v>15</v>
      </c>
      <c r="Z28" s="94">
        <v>2</v>
      </c>
      <c r="AA28" s="36"/>
      <c r="AB28" s="36"/>
      <c r="AC28" s="36"/>
      <c r="AD28" s="36"/>
      <c r="AE28" s="36"/>
      <c r="AF28" s="94"/>
      <c r="AG28" s="94"/>
      <c r="AH28" s="94"/>
      <c r="AI28" s="94"/>
      <c r="AJ28" s="94"/>
      <c r="AK28" s="36"/>
      <c r="AL28" s="36"/>
      <c r="AM28" s="36"/>
      <c r="AN28" s="36"/>
      <c r="AO28" s="36"/>
      <c r="AP28" s="94"/>
      <c r="AQ28" s="94"/>
      <c r="AR28" s="94"/>
      <c r="AS28" s="94"/>
      <c r="AT28" s="94"/>
      <c r="AU28" s="36"/>
      <c r="AV28" s="36"/>
      <c r="AW28" s="36"/>
      <c r="AX28" s="36"/>
      <c r="AY28" s="36"/>
      <c r="BB28" s="42">
        <f t="shared" si="25"/>
        <v>5</v>
      </c>
      <c r="BC28" s="42">
        <f t="shared" si="26"/>
        <v>0</v>
      </c>
      <c r="BD28" s="42">
        <f t="shared" si="21"/>
        <v>5</v>
      </c>
      <c r="BE28" s="42">
        <f t="shared" si="27"/>
        <v>0</v>
      </c>
      <c r="BF28" s="103">
        <f t="shared" si="28"/>
        <v>10</v>
      </c>
    </row>
    <row r="29" spans="1:58" s="50" customFormat="1" ht="16.149999999999999" customHeight="1" x14ac:dyDescent="0.25">
      <c r="A29" s="86">
        <v>19</v>
      </c>
      <c r="B29" s="86" t="s">
        <v>153</v>
      </c>
      <c r="C29" s="29" t="s">
        <v>154</v>
      </c>
      <c r="D29" s="304" t="s">
        <v>155</v>
      </c>
      <c r="E29" s="305"/>
      <c r="F29" s="29"/>
      <c r="G29" s="83" t="s">
        <v>156</v>
      </c>
      <c r="H29" s="10">
        <f t="shared" si="24"/>
        <v>20</v>
      </c>
      <c r="I29" s="30">
        <v>2</v>
      </c>
      <c r="J29" s="24"/>
      <c r="K29" s="24"/>
      <c r="L29" s="21"/>
      <c r="M29" s="21"/>
      <c r="N29" s="21"/>
      <c r="O29" s="21"/>
      <c r="P29" s="21"/>
      <c r="Q29" s="64">
        <v>20</v>
      </c>
      <c r="R29" s="24"/>
      <c r="S29" s="24" t="s">
        <v>45</v>
      </c>
      <c r="T29" s="24">
        <v>30</v>
      </c>
      <c r="U29" s="24">
        <v>1</v>
      </c>
      <c r="V29" s="21"/>
      <c r="W29" s="21"/>
      <c r="X29" s="21"/>
      <c r="Y29" s="21"/>
      <c r="Z29" s="21"/>
      <c r="AA29" s="24"/>
      <c r="AB29" s="24"/>
      <c r="AC29" s="24"/>
      <c r="AD29" s="24"/>
      <c r="AE29" s="24"/>
      <c r="AF29" s="21"/>
      <c r="AG29" s="21"/>
      <c r="AH29" s="21"/>
      <c r="AI29" s="21"/>
      <c r="AJ29" s="21"/>
      <c r="AK29" s="24"/>
      <c r="AL29" s="24"/>
      <c r="AM29" s="24"/>
      <c r="AN29" s="24"/>
      <c r="AO29" s="24"/>
      <c r="AP29" s="21"/>
      <c r="AQ29" s="21"/>
      <c r="AR29" s="21"/>
      <c r="AS29" s="21"/>
      <c r="AT29" s="21"/>
      <c r="AU29" s="24"/>
      <c r="AV29" s="24"/>
      <c r="AW29" s="24"/>
      <c r="AX29" s="24"/>
      <c r="AY29" s="24"/>
      <c r="BB29" s="42">
        <f t="shared" si="25"/>
        <v>0</v>
      </c>
      <c r="BC29" s="42">
        <f t="shared" si="26"/>
        <v>20</v>
      </c>
      <c r="BD29" s="42">
        <f t="shared" si="21"/>
        <v>0</v>
      </c>
      <c r="BE29" s="42">
        <f t="shared" si="27"/>
        <v>0</v>
      </c>
      <c r="BF29" s="103">
        <f t="shared" si="28"/>
        <v>20</v>
      </c>
    </row>
    <row r="30" spans="1:58" s="50" customFormat="1" ht="16.149999999999999" customHeight="1" x14ac:dyDescent="0.25">
      <c r="A30" s="86">
        <v>20</v>
      </c>
      <c r="B30" s="86" t="s">
        <v>157</v>
      </c>
      <c r="C30" s="29" t="s">
        <v>158</v>
      </c>
      <c r="D30" s="318" t="s">
        <v>159</v>
      </c>
      <c r="E30" s="319"/>
      <c r="F30" s="25"/>
      <c r="G30" s="119" t="s">
        <v>330</v>
      </c>
      <c r="H30" s="10">
        <f t="shared" si="24"/>
        <v>20</v>
      </c>
      <c r="I30" s="31">
        <v>2</v>
      </c>
      <c r="J30" s="31"/>
      <c r="K30" s="31"/>
      <c r="L30" s="32"/>
      <c r="M30" s="32"/>
      <c r="N30" s="32"/>
      <c r="O30" s="32"/>
      <c r="P30" s="32"/>
      <c r="Q30" s="31">
        <v>20</v>
      </c>
      <c r="R30" s="26"/>
      <c r="S30" s="31" t="s">
        <v>45</v>
      </c>
      <c r="T30" s="31">
        <v>30</v>
      </c>
      <c r="U30" s="31">
        <v>1</v>
      </c>
      <c r="V30" s="32"/>
      <c r="W30" s="32"/>
      <c r="X30" s="32"/>
      <c r="Y30" s="32"/>
      <c r="Z30" s="32"/>
      <c r="AA30" s="173"/>
      <c r="AB30" s="174"/>
      <c r="AC30" s="173"/>
      <c r="AD30" s="175"/>
      <c r="AE30" s="175"/>
      <c r="AF30" s="177"/>
      <c r="AG30" s="178"/>
      <c r="AH30" s="178"/>
      <c r="AI30" s="178"/>
      <c r="AJ30" s="178"/>
      <c r="AK30" s="176"/>
      <c r="AL30" s="176"/>
      <c r="AM30" s="176"/>
      <c r="AN30" s="176"/>
      <c r="AO30" s="176"/>
      <c r="AP30" s="178"/>
      <c r="AQ30" s="178"/>
      <c r="AR30" s="178"/>
      <c r="AS30" s="178"/>
      <c r="AT30" s="178"/>
      <c r="AU30" s="176"/>
      <c r="AV30" s="176"/>
      <c r="AW30" s="176"/>
      <c r="AX30" s="176"/>
      <c r="AY30" s="176"/>
      <c r="BB30" s="42">
        <f t="shared" si="25"/>
        <v>0</v>
      </c>
      <c r="BC30" s="42">
        <f t="shared" si="26"/>
        <v>20</v>
      </c>
      <c r="BD30" s="42">
        <f t="shared" si="21"/>
        <v>0</v>
      </c>
      <c r="BE30" s="42">
        <f t="shared" si="27"/>
        <v>0</v>
      </c>
      <c r="BF30" s="103">
        <f t="shared" si="28"/>
        <v>20</v>
      </c>
    </row>
    <row r="31" spans="1:58" s="50" customFormat="1" ht="16.149999999999999" customHeight="1" x14ac:dyDescent="0.25">
      <c r="A31" s="86">
        <v>21</v>
      </c>
      <c r="B31" s="86" t="s">
        <v>160</v>
      </c>
      <c r="C31" s="29" t="s">
        <v>161</v>
      </c>
      <c r="D31" s="304" t="s">
        <v>162</v>
      </c>
      <c r="E31" s="305"/>
      <c r="F31" s="24"/>
      <c r="G31" s="119" t="s">
        <v>163</v>
      </c>
      <c r="H31" s="10">
        <f t="shared" si="24"/>
        <v>15</v>
      </c>
      <c r="I31" s="24">
        <v>1</v>
      </c>
      <c r="J31" s="24"/>
      <c r="K31" s="24"/>
      <c r="L31" s="21">
        <v>5</v>
      </c>
      <c r="M31" s="21"/>
      <c r="N31" s="21" t="s">
        <v>45</v>
      </c>
      <c r="O31" s="21">
        <v>30</v>
      </c>
      <c r="P31" s="191">
        <v>1</v>
      </c>
      <c r="Q31" s="64">
        <v>10</v>
      </c>
      <c r="R31" s="24"/>
      <c r="S31" s="24"/>
      <c r="T31" s="24">
        <v>30</v>
      </c>
      <c r="U31" s="24">
        <v>1</v>
      </c>
      <c r="V31" s="21"/>
      <c r="W31" s="21"/>
      <c r="X31" s="21"/>
      <c r="Y31" s="21"/>
      <c r="Z31" s="21"/>
      <c r="AA31" s="24"/>
      <c r="AB31" s="24"/>
      <c r="AC31" s="24"/>
      <c r="AD31" s="24"/>
      <c r="AE31" s="24"/>
      <c r="AF31" s="21"/>
      <c r="AG31" s="21"/>
      <c r="AH31" s="21"/>
      <c r="AI31" s="21"/>
      <c r="AJ31" s="21"/>
      <c r="AK31" s="24"/>
      <c r="AL31" s="24"/>
      <c r="AM31" s="24"/>
      <c r="AN31" s="24"/>
      <c r="AO31" s="24"/>
      <c r="AP31" s="21"/>
      <c r="AQ31" s="21"/>
      <c r="AR31" s="21"/>
      <c r="AS31" s="21"/>
      <c r="AT31" s="21"/>
      <c r="AU31" s="24"/>
      <c r="AV31" s="24"/>
      <c r="AW31" s="24"/>
      <c r="AX31" s="24"/>
      <c r="AY31" s="24"/>
      <c r="BB31" s="42">
        <f t="shared" si="25"/>
        <v>5</v>
      </c>
      <c r="BC31" s="42">
        <f t="shared" si="26"/>
        <v>10</v>
      </c>
      <c r="BD31" s="42">
        <f t="shared" si="21"/>
        <v>0</v>
      </c>
      <c r="BE31" s="42">
        <f t="shared" si="27"/>
        <v>0</v>
      </c>
      <c r="BF31" s="103">
        <f t="shared" si="28"/>
        <v>15</v>
      </c>
    </row>
    <row r="32" spans="1:58" s="50" customFormat="1" ht="16.149999999999999" customHeight="1" x14ac:dyDescent="0.25">
      <c r="A32" s="27">
        <v>22</v>
      </c>
      <c r="B32" s="27" t="s">
        <v>164</v>
      </c>
      <c r="C32" s="39" t="s">
        <v>165</v>
      </c>
      <c r="D32" s="304" t="s">
        <v>166</v>
      </c>
      <c r="E32" s="305"/>
      <c r="F32" s="29"/>
      <c r="G32" s="119" t="s">
        <v>40</v>
      </c>
      <c r="H32" s="10">
        <f t="shared" si="24"/>
        <v>10</v>
      </c>
      <c r="I32" s="93">
        <v>1</v>
      </c>
      <c r="J32" s="24"/>
      <c r="K32" s="24"/>
      <c r="L32" s="21"/>
      <c r="M32" s="21"/>
      <c r="N32" s="21"/>
      <c r="O32" s="21"/>
      <c r="P32" s="21"/>
      <c r="Q32" s="24">
        <v>10</v>
      </c>
      <c r="R32" s="24"/>
      <c r="S32" s="24" t="s">
        <v>45</v>
      </c>
      <c r="T32" s="24">
        <v>30</v>
      </c>
      <c r="U32" s="24">
        <v>1</v>
      </c>
      <c r="V32" s="21"/>
      <c r="W32" s="21"/>
      <c r="X32" s="21"/>
      <c r="Y32" s="21"/>
      <c r="Z32" s="21"/>
      <c r="AA32" s="24"/>
      <c r="AB32" s="24"/>
      <c r="AC32" s="24"/>
      <c r="AD32" s="24"/>
      <c r="AE32" s="24"/>
      <c r="AF32" s="21"/>
      <c r="AG32" s="21"/>
      <c r="AH32" s="21"/>
      <c r="AI32" s="21"/>
      <c r="AJ32" s="21"/>
      <c r="AK32" s="24"/>
      <c r="AL32" s="24"/>
      <c r="AM32" s="24"/>
      <c r="AN32" s="24"/>
      <c r="AO32" s="24"/>
      <c r="AP32" s="21"/>
      <c r="AQ32" s="21"/>
      <c r="AR32" s="21"/>
      <c r="AS32" s="21"/>
      <c r="AT32" s="21"/>
      <c r="AU32" s="24"/>
      <c r="AV32" s="24"/>
      <c r="AW32" s="24"/>
      <c r="AX32" s="24"/>
      <c r="AY32" s="24"/>
      <c r="BB32" s="42">
        <f t="shared" si="25"/>
        <v>0</v>
      </c>
      <c r="BC32" s="42">
        <f t="shared" si="26"/>
        <v>10</v>
      </c>
      <c r="BD32" s="42">
        <f t="shared" si="21"/>
        <v>0</v>
      </c>
      <c r="BE32" s="42">
        <f t="shared" si="27"/>
        <v>0</v>
      </c>
      <c r="BF32" s="103">
        <f t="shared" si="28"/>
        <v>10</v>
      </c>
    </row>
    <row r="33" spans="1:58" s="50" customFormat="1" ht="24" customHeight="1" x14ac:dyDescent="0.25">
      <c r="A33" s="86">
        <v>23</v>
      </c>
      <c r="B33" s="86" t="s">
        <v>167</v>
      </c>
      <c r="C33" s="29" t="s">
        <v>168</v>
      </c>
      <c r="D33" s="311" t="s">
        <v>169</v>
      </c>
      <c r="E33" s="310"/>
      <c r="F33" s="24" t="s">
        <v>170</v>
      </c>
      <c r="G33" s="119" t="s">
        <v>171</v>
      </c>
      <c r="H33" s="147">
        <f>SUM(Q33:Q34)</f>
        <v>30</v>
      </c>
      <c r="I33" s="148">
        <v>1</v>
      </c>
      <c r="J33" s="149" t="s">
        <v>170</v>
      </c>
      <c r="K33" s="149" t="s">
        <v>170</v>
      </c>
      <c r="L33" s="150" t="s">
        <v>170</v>
      </c>
      <c r="M33" s="150" t="s">
        <v>170</v>
      </c>
      <c r="N33" s="150" t="s">
        <v>170</v>
      </c>
      <c r="O33" s="150" t="s">
        <v>170</v>
      </c>
      <c r="P33" s="150" t="s">
        <v>170</v>
      </c>
      <c r="Q33" s="149">
        <v>15</v>
      </c>
      <c r="R33" s="149"/>
      <c r="S33" s="151" t="s">
        <v>85</v>
      </c>
      <c r="T33" s="151">
        <v>30</v>
      </c>
      <c r="U33" s="151">
        <v>1</v>
      </c>
      <c r="V33" s="21"/>
      <c r="W33" s="21"/>
      <c r="X33" s="21"/>
      <c r="Y33" s="21"/>
      <c r="Z33" s="21"/>
      <c r="AA33" s="24"/>
      <c r="AB33" s="24"/>
      <c r="AC33" s="24"/>
      <c r="AD33" s="24"/>
      <c r="AE33" s="24"/>
      <c r="AF33" s="21"/>
      <c r="AG33" s="21"/>
      <c r="AH33" s="21"/>
      <c r="AI33" s="21"/>
      <c r="AJ33" s="21"/>
      <c r="AK33" s="24"/>
      <c r="AL33" s="24"/>
      <c r="AM33" s="24"/>
      <c r="AN33" s="24"/>
      <c r="AO33" s="24"/>
      <c r="AP33" s="21"/>
      <c r="AQ33" s="21"/>
      <c r="AR33" s="21"/>
      <c r="AS33" s="21"/>
      <c r="AT33" s="21"/>
      <c r="AU33" s="24"/>
      <c r="AV33" s="24"/>
      <c r="AW33" s="24"/>
      <c r="AX33" s="24"/>
      <c r="AY33" s="24"/>
      <c r="BB33" s="42" t="str">
        <f t="shared" ref="BB33" si="29">L33</f>
        <v> </v>
      </c>
      <c r="BC33" s="42">
        <f t="shared" ref="BC33:BC43" si="30">Q33</f>
        <v>15</v>
      </c>
      <c r="BD33" s="42">
        <f t="shared" ref="BD33:BD43" si="31">V33+AA33+AF33+AK33+AP33</f>
        <v>0</v>
      </c>
      <c r="BE33" s="42">
        <f t="shared" ref="BE33:BE41" si="32">AU33</f>
        <v>0</v>
      </c>
      <c r="BF33" s="103">
        <f t="shared" ref="BF33:BF43" si="33">SUM(BB33:BE33)</f>
        <v>15</v>
      </c>
    </row>
    <row r="34" spans="1:58" s="50" customFormat="1" ht="21" customHeight="1" x14ac:dyDescent="0.25">
      <c r="A34" s="27">
        <v>24</v>
      </c>
      <c r="B34" s="86" t="s">
        <v>167</v>
      </c>
      <c r="C34" s="29" t="s">
        <v>168</v>
      </c>
      <c r="D34" s="311" t="s">
        <v>169</v>
      </c>
      <c r="E34" s="310"/>
      <c r="F34" s="29"/>
      <c r="G34" s="119" t="s">
        <v>172</v>
      </c>
      <c r="H34" s="147"/>
      <c r="I34" s="153"/>
      <c r="J34" s="154" t="s">
        <v>170</v>
      </c>
      <c r="K34" s="154" t="s">
        <v>170</v>
      </c>
      <c r="L34" s="155" t="s">
        <v>170</v>
      </c>
      <c r="M34" s="155" t="s">
        <v>170</v>
      </c>
      <c r="N34" s="155" t="s">
        <v>170</v>
      </c>
      <c r="O34" s="155" t="s">
        <v>170</v>
      </c>
      <c r="P34" s="155" t="s">
        <v>170</v>
      </c>
      <c r="Q34" s="154">
        <v>15</v>
      </c>
      <c r="R34" s="154"/>
      <c r="S34" s="156"/>
      <c r="T34" s="156">
        <v>30</v>
      </c>
      <c r="U34" s="156">
        <v>1</v>
      </c>
      <c r="V34" s="21"/>
      <c r="W34" s="21"/>
      <c r="X34" s="21"/>
      <c r="Y34" s="21"/>
      <c r="Z34" s="21"/>
      <c r="AA34" s="24"/>
      <c r="AB34" s="24"/>
      <c r="AC34" s="24"/>
      <c r="AD34" s="24"/>
      <c r="AE34" s="24"/>
      <c r="AF34" s="21"/>
      <c r="AG34" s="21"/>
      <c r="AH34" s="21"/>
      <c r="AI34" s="21"/>
      <c r="AJ34" s="21"/>
      <c r="AK34" s="24"/>
      <c r="AL34" s="24"/>
      <c r="AM34" s="24"/>
      <c r="AN34" s="24"/>
      <c r="AO34" s="24"/>
      <c r="AP34" s="21"/>
      <c r="AQ34" s="21"/>
      <c r="AR34" s="21"/>
      <c r="AS34" s="21"/>
      <c r="AT34" s="21"/>
      <c r="AU34" s="24"/>
      <c r="AV34" s="24"/>
      <c r="AW34" s="24"/>
      <c r="AX34" s="24"/>
      <c r="AY34" s="24"/>
      <c r="BB34" s="42" t="str">
        <f t="shared" ref="BB34:BB43" si="34">L34</f>
        <v> </v>
      </c>
      <c r="BC34" s="42">
        <f t="shared" si="30"/>
        <v>15</v>
      </c>
      <c r="BD34" s="42">
        <f t="shared" si="31"/>
        <v>0</v>
      </c>
      <c r="BE34" s="42">
        <f t="shared" si="32"/>
        <v>0</v>
      </c>
      <c r="BF34" s="103">
        <f t="shared" si="33"/>
        <v>15</v>
      </c>
    </row>
    <row r="35" spans="1:58" s="50" customFormat="1" ht="16.149999999999999" customHeight="1" x14ac:dyDescent="0.25">
      <c r="A35" s="86">
        <v>25</v>
      </c>
      <c r="B35" s="27" t="s">
        <v>173</v>
      </c>
      <c r="C35" s="29" t="s">
        <v>174</v>
      </c>
      <c r="D35" s="311" t="s">
        <v>175</v>
      </c>
      <c r="E35" s="310"/>
      <c r="F35" s="24" t="s">
        <v>170</v>
      </c>
      <c r="G35" s="119" t="s">
        <v>171</v>
      </c>
      <c r="H35" s="147">
        <f>SUM(Q35:Q36)</f>
        <v>30</v>
      </c>
      <c r="I35" s="153">
        <v>1</v>
      </c>
      <c r="J35" s="154" t="s">
        <v>170</v>
      </c>
      <c r="K35" s="154" t="s">
        <v>170</v>
      </c>
      <c r="L35" s="155" t="s">
        <v>170</v>
      </c>
      <c r="M35" s="155" t="s">
        <v>170</v>
      </c>
      <c r="N35" s="155" t="s">
        <v>170</v>
      </c>
      <c r="O35" s="155" t="s">
        <v>170</v>
      </c>
      <c r="P35" s="155" t="s">
        <v>170</v>
      </c>
      <c r="Q35" s="154">
        <v>15</v>
      </c>
      <c r="R35" s="154"/>
      <c r="S35" s="156" t="s">
        <v>85</v>
      </c>
      <c r="T35" s="156">
        <v>30</v>
      </c>
      <c r="U35" s="156">
        <v>1</v>
      </c>
      <c r="V35" s="21"/>
      <c r="W35" s="21"/>
      <c r="X35" s="21"/>
      <c r="Y35" s="21"/>
      <c r="Z35" s="21"/>
      <c r="AA35" s="24"/>
      <c r="AB35" s="24"/>
      <c r="AC35" s="24"/>
      <c r="AD35" s="24"/>
      <c r="AE35" s="24"/>
      <c r="AF35" s="21"/>
      <c r="AG35" s="21"/>
      <c r="AH35" s="21"/>
      <c r="AI35" s="21"/>
      <c r="AJ35" s="21"/>
      <c r="AK35" s="24"/>
      <c r="AL35" s="24"/>
      <c r="AM35" s="24"/>
      <c r="AN35" s="24"/>
      <c r="AO35" s="24"/>
      <c r="AP35" s="21"/>
      <c r="AQ35" s="21"/>
      <c r="AR35" s="21"/>
      <c r="AS35" s="21"/>
      <c r="AT35" s="21"/>
      <c r="AU35" s="24"/>
      <c r="AV35" s="24"/>
      <c r="AW35" s="24"/>
      <c r="AX35" s="24"/>
      <c r="AY35" s="24"/>
      <c r="BB35" s="42" t="str">
        <f t="shared" si="34"/>
        <v> </v>
      </c>
      <c r="BC35" s="42">
        <f t="shared" si="30"/>
        <v>15</v>
      </c>
      <c r="BD35" s="42">
        <f t="shared" si="31"/>
        <v>0</v>
      </c>
      <c r="BE35" s="42">
        <f t="shared" si="32"/>
        <v>0</v>
      </c>
      <c r="BF35" s="103">
        <f t="shared" si="33"/>
        <v>15</v>
      </c>
    </row>
    <row r="36" spans="1:58" s="50" customFormat="1" ht="16.149999999999999" customHeight="1" x14ac:dyDescent="0.25">
      <c r="A36" s="27">
        <v>26</v>
      </c>
      <c r="B36" s="86" t="s">
        <v>173</v>
      </c>
      <c r="C36" s="29" t="s">
        <v>174</v>
      </c>
      <c r="D36" s="311" t="s">
        <v>175</v>
      </c>
      <c r="E36" s="310"/>
      <c r="F36" s="29"/>
      <c r="G36" s="119" t="s">
        <v>176</v>
      </c>
      <c r="H36" s="147"/>
      <c r="I36" s="153"/>
      <c r="J36" s="154" t="s">
        <v>170</v>
      </c>
      <c r="K36" s="154" t="s">
        <v>170</v>
      </c>
      <c r="L36" s="155" t="s">
        <v>170</v>
      </c>
      <c r="M36" s="155" t="s">
        <v>170</v>
      </c>
      <c r="N36" s="155" t="s">
        <v>170</v>
      </c>
      <c r="O36" s="155" t="s">
        <v>170</v>
      </c>
      <c r="P36" s="155" t="s">
        <v>170</v>
      </c>
      <c r="Q36" s="154">
        <v>15</v>
      </c>
      <c r="R36" s="154"/>
      <c r="S36" s="156"/>
      <c r="T36" s="156">
        <v>30</v>
      </c>
      <c r="U36" s="156">
        <v>1</v>
      </c>
      <c r="V36" s="21"/>
      <c r="W36" s="21"/>
      <c r="X36" s="21"/>
      <c r="Y36" s="21"/>
      <c r="Z36" s="21"/>
      <c r="AA36" s="24"/>
      <c r="AB36" s="24"/>
      <c r="AC36" s="24"/>
      <c r="AD36" s="24"/>
      <c r="AE36" s="24"/>
      <c r="AF36" s="21"/>
      <c r="AG36" s="21"/>
      <c r="AH36" s="21"/>
      <c r="AI36" s="21"/>
      <c r="AJ36" s="21"/>
      <c r="AK36" s="24"/>
      <c r="AL36" s="24"/>
      <c r="AM36" s="24"/>
      <c r="AN36" s="24"/>
      <c r="AO36" s="24"/>
      <c r="AP36" s="21"/>
      <c r="AQ36" s="21"/>
      <c r="AR36" s="21"/>
      <c r="AS36" s="21"/>
      <c r="AT36" s="21"/>
      <c r="AU36" s="24"/>
      <c r="AV36" s="24"/>
      <c r="AW36" s="24"/>
      <c r="AX36" s="24"/>
      <c r="AY36" s="24"/>
      <c r="BB36" s="42" t="str">
        <f t="shared" si="34"/>
        <v> </v>
      </c>
      <c r="BC36" s="42">
        <f t="shared" si="30"/>
        <v>15</v>
      </c>
      <c r="BD36" s="42">
        <f t="shared" si="31"/>
        <v>0</v>
      </c>
      <c r="BE36" s="42">
        <f t="shared" si="32"/>
        <v>0</v>
      </c>
      <c r="BF36" s="103">
        <f t="shared" si="33"/>
        <v>15</v>
      </c>
    </row>
    <row r="37" spans="1:58" s="50" customFormat="1" ht="16.149999999999999" customHeight="1" x14ac:dyDescent="0.25">
      <c r="A37" s="86">
        <v>27</v>
      </c>
      <c r="B37" s="86" t="s">
        <v>177</v>
      </c>
      <c r="C37" s="29" t="s">
        <v>178</v>
      </c>
      <c r="D37" s="311" t="s">
        <v>179</v>
      </c>
      <c r="E37" s="310"/>
      <c r="F37" s="24" t="s">
        <v>170</v>
      </c>
      <c r="G37" s="119" t="s">
        <v>44</v>
      </c>
      <c r="H37" s="147">
        <f>SUM(Q37:Q38)</f>
        <v>30</v>
      </c>
      <c r="I37" s="153">
        <v>1</v>
      </c>
      <c r="J37" s="154" t="s">
        <v>170</v>
      </c>
      <c r="K37" s="154" t="s">
        <v>170</v>
      </c>
      <c r="L37" s="155" t="s">
        <v>170</v>
      </c>
      <c r="M37" s="155" t="s">
        <v>170</v>
      </c>
      <c r="N37" s="155" t="s">
        <v>170</v>
      </c>
      <c r="O37" s="155" t="s">
        <v>170</v>
      </c>
      <c r="P37" s="155" t="s">
        <v>170</v>
      </c>
      <c r="Q37" s="154">
        <v>15</v>
      </c>
      <c r="R37" s="154"/>
      <c r="S37" s="156" t="s">
        <v>85</v>
      </c>
      <c r="T37" s="156">
        <v>30</v>
      </c>
      <c r="U37" s="156">
        <v>1</v>
      </c>
      <c r="V37" s="21"/>
      <c r="W37" s="21"/>
      <c r="X37" s="21"/>
      <c r="Y37" s="21"/>
      <c r="Z37" s="21"/>
      <c r="AA37" s="24"/>
      <c r="AB37" s="24"/>
      <c r="AC37" s="24"/>
      <c r="AD37" s="24"/>
      <c r="AE37" s="24"/>
      <c r="AF37" s="21"/>
      <c r="AG37" s="21"/>
      <c r="AH37" s="21"/>
      <c r="AI37" s="21"/>
      <c r="AJ37" s="21"/>
      <c r="AK37" s="24"/>
      <c r="AL37" s="24"/>
      <c r="AM37" s="24"/>
      <c r="AN37" s="24"/>
      <c r="AO37" s="24"/>
      <c r="AP37" s="21"/>
      <c r="AQ37" s="21"/>
      <c r="AR37" s="21"/>
      <c r="AS37" s="21"/>
      <c r="AT37" s="21"/>
      <c r="AU37" s="24"/>
      <c r="AV37" s="24"/>
      <c r="AW37" s="24"/>
      <c r="AX37" s="24"/>
      <c r="AY37" s="24"/>
      <c r="BB37" s="42" t="str">
        <f t="shared" si="34"/>
        <v> </v>
      </c>
      <c r="BC37" s="42">
        <f t="shared" si="30"/>
        <v>15</v>
      </c>
      <c r="BD37" s="42">
        <f t="shared" si="31"/>
        <v>0</v>
      </c>
      <c r="BE37" s="42">
        <f t="shared" si="32"/>
        <v>0</v>
      </c>
      <c r="BF37" s="103">
        <f t="shared" si="33"/>
        <v>15</v>
      </c>
    </row>
    <row r="38" spans="1:58" s="50" customFormat="1" ht="16.149999999999999" customHeight="1" x14ac:dyDescent="0.25">
      <c r="A38" s="27">
        <v>28</v>
      </c>
      <c r="B38" s="27" t="s">
        <v>177</v>
      </c>
      <c r="C38" s="29" t="s">
        <v>178</v>
      </c>
      <c r="D38" s="311" t="s">
        <v>179</v>
      </c>
      <c r="E38" s="310"/>
      <c r="F38" s="29"/>
      <c r="G38" s="119" t="s">
        <v>180</v>
      </c>
      <c r="H38" s="147"/>
      <c r="I38" s="153"/>
      <c r="J38" s="154" t="s">
        <v>170</v>
      </c>
      <c r="K38" s="154" t="s">
        <v>170</v>
      </c>
      <c r="L38" s="155" t="s">
        <v>170</v>
      </c>
      <c r="M38" s="155" t="s">
        <v>170</v>
      </c>
      <c r="N38" s="155" t="s">
        <v>170</v>
      </c>
      <c r="O38" s="155" t="s">
        <v>170</v>
      </c>
      <c r="P38" s="155" t="s">
        <v>170</v>
      </c>
      <c r="Q38" s="154">
        <v>15</v>
      </c>
      <c r="R38" s="154"/>
      <c r="S38" s="156"/>
      <c r="T38" s="156">
        <v>30</v>
      </c>
      <c r="U38" s="156">
        <v>1</v>
      </c>
      <c r="V38" s="21"/>
      <c r="W38" s="21"/>
      <c r="X38" s="21"/>
      <c r="Y38" s="21"/>
      <c r="Z38" s="21"/>
      <c r="AA38" s="24"/>
      <c r="AB38" s="24"/>
      <c r="AC38" s="24"/>
      <c r="AD38" s="24"/>
      <c r="AE38" s="24"/>
      <c r="AF38" s="21"/>
      <c r="AG38" s="21"/>
      <c r="AH38" s="21"/>
      <c r="AI38" s="21"/>
      <c r="AJ38" s="21"/>
      <c r="AK38" s="24"/>
      <c r="AL38" s="24"/>
      <c r="AM38" s="24"/>
      <c r="AN38" s="24"/>
      <c r="AO38" s="24"/>
      <c r="AP38" s="21"/>
      <c r="AQ38" s="21"/>
      <c r="AR38" s="21"/>
      <c r="AS38" s="21"/>
      <c r="AT38" s="21"/>
      <c r="AU38" s="24"/>
      <c r="AV38" s="24"/>
      <c r="AW38" s="24"/>
      <c r="AX38" s="24"/>
      <c r="AY38" s="24"/>
      <c r="BB38" s="42" t="str">
        <f t="shared" si="34"/>
        <v> </v>
      </c>
      <c r="BC38" s="42">
        <f t="shared" si="30"/>
        <v>15</v>
      </c>
      <c r="BD38" s="42">
        <f t="shared" si="31"/>
        <v>0</v>
      </c>
      <c r="BE38" s="42">
        <f t="shared" si="32"/>
        <v>0</v>
      </c>
      <c r="BF38" s="103">
        <f t="shared" si="33"/>
        <v>15</v>
      </c>
    </row>
    <row r="39" spans="1:58" s="50" customFormat="1" ht="16.149999999999999" customHeight="1" x14ac:dyDescent="0.25">
      <c r="A39" s="86">
        <v>31</v>
      </c>
      <c r="B39" s="27" t="s">
        <v>181</v>
      </c>
      <c r="C39" s="29" t="s">
        <v>182</v>
      </c>
      <c r="D39" s="304" t="s">
        <v>183</v>
      </c>
      <c r="E39" s="310"/>
      <c r="F39" s="24" t="s">
        <v>170</v>
      </c>
      <c r="G39" s="119" t="s">
        <v>44</v>
      </c>
      <c r="H39" s="147">
        <f>SUM(Q39:Q40)</f>
        <v>30</v>
      </c>
      <c r="I39" s="153">
        <v>1</v>
      </c>
      <c r="J39" s="154" t="s">
        <v>170</v>
      </c>
      <c r="K39" s="154" t="s">
        <v>170</v>
      </c>
      <c r="L39" s="155" t="s">
        <v>170</v>
      </c>
      <c r="M39" s="155" t="s">
        <v>170</v>
      </c>
      <c r="N39" s="155" t="s">
        <v>170</v>
      </c>
      <c r="O39" s="155" t="s">
        <v>170</v>
      </c>
      <c r="P39" s="155" t="s">
        <v>170</v>
      </c>
      <c r="Q39" s="154">
        <v>15</v>
      </c>
      <c r="R39" s="154"/>
      <c r="S39" s="156" t="s">
        <v>85</v>
      </c>
      <c r="T39" s="156">
        <v>30</v>
      </c>
      <c r="U39" s="156">
        <v>1</v>
      </c>
      <c r="V39" s="21"/>
      <c r="W39" s="21"/>
      <c r="X39" s="21"/>
      <c r="Y39" s="21"/>
      <c r="Z39" s="21"/>
      <c r="AA39" s="24"/>
      <c r="AB39" s="24"/>
      <c r="AC39" s="24"/>
      <c r="AD39" s="24"/>
      <c r="AE39" s="24"/>
      <c r="AF39" s="21"/>
      <c r="AG39" s="21"/>
      <c r="AH39" s="21"/>
      <c r="AI39" s="21"/>
      <c r="AJ39" s="21"/>
      <c r="AK39" s="24"/>
      <c r="AL39" s="24"/>
      <c r="AM39" s="24"/>
      <c r="AN39" s="24"/>
      <c r="AO39" s="24"/>
      <c r="AP39" s="21"/>
      <c r="AQ39" s="21"/>
      <c r="AR39" s="21"/>
      <c r="AS39" s="21"/>
      <c r="AT39" s="21"/>
      <c r="AU39" s="24"/>
      <c r="AV39" s="24"/>
      <c r="AW39" s="24"/>
      <c r="AX39" s="24"/>
      <c r="AY39" s="24"/>
      <c r="BB39" s="42" t="str">
        <f t="shared" si="34"/>
        <v> </v>
      </c>
      <c r="BC39" s="42">
        <f t="shared" si="30"/>
        <v>15</v>
      </c>
      <c r="BD39" s="42">
        <f t="shared" si="31"/>
        <v>0</v>
      </c>
      <c r="BE39" s="42">
        <f t="shared" si="32"/>
        <v>0</v>
      </c>
      <c r="BF39" s="103">
        <f t="shared" si="33"/>
        <v>15</v>
      </c>
    </row>
    <row r="40" spans="1:58" s="50" customFormat="1" ht="16.149999999999999" customHeight="1" x14ac:dyDescent="0.25">
      <c r="A40" s="27">
        <v>32</v>
      </c>
      <c r="B40" s="86" t="s">
        <v>181</v>
      </c>
      <c r="C40" s="29" t="s">
        <v>182</v>
      </c>
      <c r="D40" s="311" t="s">
        <v>183</v>
      </c>
      <c r="E40" s="310"/>
      <c r="F40" s="29"/>
      <c r="G40" s="119" t="s">
        <v>184</v>
      </c>
      <c r="H40" s="152"/>
      <c r="I40" s="153"/>
      <c r="J40" s="154" t="s">
        <v>170</v>
      </c>
      <c r="K40" s="154" t="s">
        <v>170</v>
      </c>
      <c r="L40" s="155" t="s">
        <v>170</v>
      </c>
      <c r="M40" s="155" t="s">
        <v>170</v>
      </c>
      <c r="N40" s="155" t="s">
        <v>170</v>
      </c>
      <c r="O40" s="155" t="s">
        <v>170</v>
      </c>
      <c r="P40" s="155" t="s">
        <v>170</v>
      </c>
      <c r="Q40" s="154">
        <v>15</v>
      </c>
      <c r="R40" s="154"/>
      <c r="S40" s="156"/>
      <c r="T40" s="156">
        <v>30</v>
      </c>
      <c r="U40" s="156">
        <v>1</v>
      </c>
      <c r="V40" s="21"/>
      <c r="W40" s="21"/>
      <c r="X40" s="21"/>
      <c r="Y40" s="21"/>
      <c r="Z40" s="21"/>
      <c r="AA40" s="24"/>
      <c r="AB40" s="24"/>
      <c r="AC40" s="24"/>
      <c r="AD40" s="24"/>
      <c r="AE40" s="24"/>
      <c r="AF40" s="21"/>
      <c r="AG40" s="21"/>
      <c r="AH40" s="21"/>
      <c r="AI40" s="21"/>
      <c r="AJ40" s="21"/>
      <c r="AK40" s="24"/>
      <c r="AL40" s="24"/>
      <c r="AM40" s="24"/>
      <c r="AN40" s="24"/>
      <c r="AO40" s="24"/>
      <c r="AP40" s="21"/>
      <c r="AQ40" s="21"/>
      <c r="AR40" s="21"/>
      <c r="AS40" s="21"/>
      <c r="AT40" s="21"/>
      <c r="AU40" s="24"/>
      <c r="AV40" s="24"/>
      <c r="AW40" s="24"/>
      <c r="AX40" s="24"/>
      <c r="AY40" s="24"/>
      <c r="BB40" s="42" t="str">
        <f t="shared" si="34"/>
        <v> </v>
      </c>
      <c r="BC40" s="42">
        <f t="shared" si="30"/>
        <v>15</v>
      </c>
      <c r="BD40" s="42">
        <f t="shared" si="31"/>
        <v>0</v>
      </c>
      <c r="BE40" s="42">
        <f t="shared" si="32"/>
        <v>0</v>
      </c>
      <c r="BF40" s="103">
        <f t="shared" si="33"/>
        <v>15</v>
      </c>
    </row>
    <row r="41" spans="1:58" s="50" customFormat="1" ht="16.149999999999999" customHeight="1" x14ac:dyDescent="0.25">
      <c r="A41" s="86">
        <v>33</v>
      </c>
      <c r="B41" s="86" t="s">
        <v>185</v>
      </c>
      <c r="C41" s="29" t="s">
        <v>186</v>
      </c>
      <c r="D41" s="311" t="s">
        <v>187</v>
      </c>
      <c r="E41" s="310"/>
      <c r="F41" s="24" t="s">
        <v>170</v>
      </c>
      <c r="G41" s="119" t="s">
        <v>188</v>
      </c>
      <c r="H41" s="152">
        <v>30</v>
      </c>
      <c r="I41" s="153">
        <v>1</v>
      </c>
      <c r="J41" s="154" t="s">
        <v>170</v>
      </c>
      <c r="K41" s="154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4">
        <v>30</v>
      </c>
      <c r="R41" s="154"/>
      <c r="S41" s="156" t="s">
        <v>85</v>
      </c>
      <c r="T41" s="156">
        <v>30</v>
      </c>
      <c r="U41" s="156">
        <v>1</v>
      </c>
      <c r="V41" s="21"/>
      <c r="W41" s="21"/>
      <c r="X41" s="21"/>
      <c r="Y41" s="21"/>
      <c r="Z41" s="21"/>
      <c r="AA41" s="24"/>
      <c r="AB41" s="24"/>
      <c r="AC41" s="24"/>
      <c r="AD41" s="24"/>
      <c r="AE41" s="24"/>
      <c r="AF41" s="21"/>
      <c r="AG41" s="21"/>
      <c r="AH41" s="21"/>
      <c r="AI41" s="21"/>
      <c r="AJ41" s="21"/>
      <c r="AK41" s="24"/>
      <c r="AL41" s="24"/>
      <c r="AM41" s="24"/>
      <c r="AN41" s="24"/>
      <c r="AO41" s="24"/>
      <c r="AP41" s="21"/>
      <c r="AQ41" s="21"/>
      <c r="AR41" s="21"/>
      <c r="AS41" s="21"/>
      <c r="AT41" s="21"/>
      <c r="AU41" s="24"/>
      <c r="AV41" s="24"/>
      <c r="AW41" s="24"/>
      <c r="AX41" s="24"/>
      <c r="AY41" s="24"/>
      <c r="BB41" s="42" t="str">
        <f t="shared" si="34"/>
        <v> </v>
      </c>
      <c r="BC41" s="42">
        <f t="shared" si="30"/>
        <v>30</v>
      </c>
      <c r="BD41" s="42">
        <f t="shared" si="31"/>
        <v>0</v>
      </c>
      <c r="BE41" s="42">
        <f t="shared" si="32"/>
        <v>0</v>
      </c>
      <c r="BF41" s="103">
        <f t="shared" si="33"/>
        <v>30</v>
      </c>
    </row>
    <row r="42" spans="1:58" s="50" customFormat="1" ht="16.149999999999999" customHeight="1" x14ac:dyDescent="0.25">
      <c r="A42" s="205">
        <v>34</v>
      </c>
      <c r="B42" s="27" t="s">
        <v>189</v>
      </c>
      <c r="C42" s="204" t="s">
        <v>190</v>
      </c>
      <c r="D42" s="304" t="s">
        <v>191</v>
      </c>
      <c r="E42" s="310"/>
      <c r="F42" s="29"/>
      <c r="G42" s="119" t="s">
        <v>171</v>
      </c>
      <c r="H42" s="152">
        <f>SUM(Q42:Q43)</f>
        <v>30</v>
      </c>
      <c r="I42" s="153">
        <v>1</v>
      </c>
      <c r="J42" s="154"/>
      <c r="K42" s="154"/>
      <c r="L42" s="155"/>
      <c r="M42" s="155"/>
      <c r="N42" s="155"/>
      <c r="O42" s="155"/>
      <c r="P42" s="155"/>
      <c r="Q42" s="154">
        <v>15</v>
      </c>
      <c r="R42" s="154"/>
      <c r="S42" s="156" t="s">
        <v>192</v>
      </c>
      <c r="T42" s="156">
        <v>30</v>
      </c>
      <c r="U42" s="156">
        <v>1</v>
      </c>
      <c r="V42" s="21"/>
      <c r="W42" s="21"/>
      <c r="X42" s="21"/>
      <c r="Y42" s="21"/>
      <c r="Z42" s="21"/>
      <c r="AA42" s="24"/>
      <c r="AB42" s="24"/>
      <c r="AC42" s="24"/>
      <c r="AD42" s="24"/>
      <c r="AE42" s="24"/>
      <c r="AF42" s="21"/>
      <c r="AG42" s="21"/>
      <c r="AH42" s="21"/>
      <c r="AI42" s="21"/>
      <c r="AJ42" s="21"/>
      <c r="AK42" s="24"/>
      <c r="AL42" s="24"/>
      <c r="AM42" s="24"/>
      <c r="AN42" s="24"/>
      <c r="AO42" s="24"/>
      <c r="AP42" s="21"/>
      <c r="AQ42" s="21"/>
      <c r="AR42" s="21"/>
      <c r="AS42" s="21"/>
      <c r="AT42" s="21"/>
      <c r="AU42" s="24"/>
      <c r="AV42" s="24"/>
      <c r="AW42" s="24"/>
      <c r="AX42" s="24"/>
      <c r="AY42" s="24"/>
      <c r="BB42" s="42">
        <f t="shared" si="34"/>
        <v>0</v>
      </c>
      <c r="BC42" s="42">
        <f t="shared" si="30"/>
        <v>15</v>
      </c>
      <c r="BD42" s="42">
        <f t="shared" si="31"/>
        <v>0</v>
      </c>
      <c r="BE42" s="42">
        <f t="shared" ref="BE42:BE43" si="35">AU42</f>
        <v>0</v>
      </c>
      <c r="BF42" s="103">
        <f t="shared" si="33"/>
        <v>15</v>
      </c>
    </row>
    <row r="43" spans="1:58" s="50" customFormat="1" ht="16.149999999999999" customHeight="1" x14ac:dyDescent="0.25">
      <c r="A43" s="205">
        <v>35</v>
      </c>
      <c r="B43" s="27" t="s">
        <v>189</v>
      </c>
      <c r="C43" s="204" t="s">
        <v>190</v>
      </c>
      <c r="D43" s="304" t="s">
        <v>191</v>
      </c>
      <c r="E43" s="310"/>
      <c r="F43" s="215"/>
      <c r="G43" s="119" t="s">
        <v>193</v>
      </c>
      <c r="H43" s="152"/>
      <c r="I43" s="153"/>
      <c r="J43" s="154"/>
      <c r="K43" s="154"/>
      <c r="L43" s="155"/>
      <c r="M43" s="155"/>
      <c r="N43" s="155"/>
      <c r="O43" s="155"/>
      <c r="P43" s="155"/>
      <c r="Q43" s="154">
        <v>15</v>
      </c>
      <c r="R43" s="154"/>
      <c r="S43" s="156"/>
      <c r="T43" s="156">
        <v>30</v>
      </c>
      <c r="U43" s="156">
        <v>1</v>
      </c>
      <c r="V43" s="21"/>
      <c r="W43" s="21"/>
      <c r="X43" s="21"/>
      <c r="Y43" s="21"/>
      <c r="Z43" s="21"/>
      <c r="AA43" s="24"/>
      <c r="AB43" s="24"/>
      <c r="AC43" s="24"/>
      <c r="AD43" s="24"/>
      <c r="AE43" s="24"/>
      <c r="AF43" s="21"/>
      <c r="AG43" s="21"/>
      <c r="AH43" s="21"/>
      <c r="AI43" s="21"/>
      <c r="AJ43" s="21"/>
      <c r="AK43" s="24"/>
      <c r="AL43" s="24"/>
      <c r="AM43" s="24"/>
      <c r="AN43" s="24"/>
      <c r="AO43" s="24"/>
      <c r="AP43" s="21"/>
      <c r="AQ43" s="21"/>
      <c r="AR43" s="21"/>
      <c r="AS43" s="21"/>
      <c r="AT43" s="21"/>
      <c r="AU43" s="24"/>
      <c r="AV43" s="24"/>
      <c r="AW43" s="24"/>
      <c r="AX43" s="24"/>
      <c r="AY43" s="24"/>
      <c r="BB43" s="42">
        <f t="shared" si="34"/>
        <v>0</v>
      </c>
      <c r="BC43" s="42">
        <f t="shared" si="30"/>
        <v>15</v>
      </c>
      <c r="BD43" s="42">
        <f t="shared" si="31"/>
        <v>0</v>
      </c>
      <c r="BE43" s="42">
        <f t="shared" si="35"/>
        <v>0</v>
      </c>
      <c r="BF43" s="103">
        <f t="shared" si="33"/>
        <v>15</v>
      </c>
    </row>
    <row r="44" spans="1:58" s="50" customFormat="1" ht="16.149999999999999" customHeight="1" x14ac:dyDescent="0.25">
      <c r="A44" s="315" t="s">
        <v>194</v>
      </c>
      <c r="B44" s="316"/>
      <c r="C44" s="316"/>
      <c r="D44" s="316"/>
      <c r="E44" s="316"/>
      <c r="F44" s="316"/>
      <c r="G44" s="317"/>
      <c r="H44" s="67">
        <f>SUM(H25:H43)</f>
        <v>285</v>
      </c>
      <c r="I44" s="67">
        <f>SUM(I25:I43)</f>
        <v>16</v>
      </c>
      <c r="J44" s="67"/>
      <c r="K44" s="67"/>
      <c r="L44" s="68">
        <f>SUM(L25:L41)</f>
        <v>10</v>
      </c>
      <c r="M44" s="68"/>
      <c r="N44" s="68"/>
      <c r="O44" s="68"/>
      <c r="P44" s="68"/>
      <c r="Q44" s="67">
        <f>SUM(Q25:Q43)</f>
        <v>270</v>
      </c>
      <c r="R44" s="67"/>
      <c r="S44" s="67"/>
      <c r="T44" s="67"/>
      <c r="U44" s="67"/>
      <c r="V44" s="68">
        <f>SUM(V25:V41)</f>
        <v>5</v>
      </c>
      <c r="W44" s="68"/>
      <c r="X44" s="68"/>
      <c r="Y44" s="68"/>
      <c r="Z44" s="68"/>
      <c r="AA44" s="24"/>
      <c r="AB44" s="24"/>
      <c r="AC44" s="24"/>
      <c r="AD44" s="24"/>
      <c r="AE44" s="24"/>
      <c r="AF44" s="21"/>
      <c r="AG44" s="21"/>
      <c r="AH44" s="21"/>
      <c r="AI44" s="21"/>
      <c r="AJ44" s="21"/>
      <c r="AK44" s="24"/>
      <c r="AL44" s="24"/>
      <c r="AM44" s="24"/>
      <c r="AN44" s="24"/>
      <c r="AO44" s="24"/>
      <c r="AP44" s="21"/>
      <c r="AQ44" s="21"/>
      <c r="AR44" s="21"/>
      <c r="AS44" s="21"/>
      <c r="AT44" s="21"/>
      <c r="AU44" s="24"/>
      <c r="AV44" s="24"/>
      <c r="AW44" s="24"/>
      <c r="AX44" s="24"/>
      <c r="AY44" s="24"/>
    </row>
    <row r="45" spans="1:58" s="50" customFormat="1" ht="16.149999999999999" customHeight="1" x14ac:dyDescent="0.25">
      <c r="A45" s="329" t="s">
        <v>67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1"/>
    </row>
    <row r="46" spans="1:58" s="50" customFormat="1" ht="16.149999999999999" customHeight="1" x14ac:dyDescent="0.25">
      <c r="A46" s="77">
        <v>36</v>
      </c>
      <c r="B46" s="27" t="s">
        <v>75</v>
      </c>
      <c r="C46" s="41" t="s">
        <v>76</v>
      </c>
      <c r="D46" s="304" t="s">
        <v>77</v>
      </c>
      <c r="E46" s="305"/>
      <c r="F46" s="4"/>
      <c r="G46" s="102" t="s">
        <v>78</v>
      </c>
      <c r="H46" s="10">
        <f>L46+Q46+V46+AA46+AF46+AK46+AP46+AU46</f>
        <v>30</v>
      </c>
      <c r="I46" s="16">
        <v>2</v>
      </c>
      <c r="J46" s="4"/>
      <c r="K46" s="4"/>
      <c r="L46" s="5"/>
      <c r="M46" s="5"/>
      <c r="N46" s="5"/>
      <c r="O46" s="5"/>
      <c r="P46" s="5"/>
      <c r="Q46" s="4"/>
      <c r="R46" s="4"/>
      <c r="S46" s="4"/>
      <c r="T46" s="16"/>
      <c r="U46" s="16"/>
      <c r="V46" s="17">
        <v>30</v>
      </c>
      <c r="W46" s="17"/>
      <c r="X46" s="17" t="s">
        <v>45</v>
      </c>
      <c r="Y46" s="17">
        <v>15</v>
      </c>
      <c r="Z46" s="17">
        <v>2</v>
      </c>
      <c r="AA46" s="163"/>
      <c r="AB46" s="163"/>
      <c r="AC46" s="163"/>
      <c r="AD46" s="163"/>
      <c r="AE46" s="163"/>
      <c r="AF46" s="5"/>
      <c r="AG46" s="5"/>
      <c r="AH46" s="5"/>
      <c r="AI46" s="5"/>
      <c r="AJ46" s="5"/>
      <c r="AK46" s="163"/>
      <c r="AL46" s="163"/>
      <c r="AM46" s="163"/>
      <c r="AN46" s="163"/>
      <c r="AO46" s="163"/>
      <c r="AP46" s="5"/>
      <c r="AQ46" s="5"/>
      <c r="AR46" s="5"/>
      <c r="AS46" s="5"/>
      <c r="AT46" s="5"/>
      <c r="AU46" s="163"/>
      <c r="AV46" s="163"/>
      <c r="AW46" s="163"/>
      <c r="AX46" s="163"/>
      <c r="AY46" s="163"/>
      <c r="BB46" s="42">
        <f>L46</f>
        <v>0</v>
      </c>
      <c r="BC46" s="42">
        <f>Q46</f>
        <v>0</v>
      </c>
      <c r="BD46" s="42">
        <f>V46+AA46+AF46+AK46+AP46</f>
        <v>30</v>
      </c>
      <c r="BE46" s="42">
        <f t="shared" ref="BE46" si="36">AU46</f>
        <v>0</v>
      </c>
      <c r="BF46" s="103">
        <f>SUM(BB46:BE46)</f>
        <v>30</v>
      </c>
    </row>
    <row r="47" spans="1:58" s="50" customFormat="1" ht="16.149999999999999" customHeight="1" x14ac:dyDescent="0.25">
      <c r="A47" s="88">
        <v>37</v>
      </c>
      <c r="B47" s="88" t="s">
        <v>195</v>
      </c>
      <c r="C47" s="8" t="s">
        <v>196</v>
      </c>
      <c r="D47" s="324" t="s">
        <v>197</v>
      </c>
      <c r="E47" s="325"/>
      <c r="F47" s="20"/>
      <c r="G47" s="98" t="s">
        <v>198</v>
      </c>
      <c r="H47" s="10">
        <f>L47+Q47+V47+AA47+AF47+AK47+AP47+AU47</f>
        <v>25</v>
      </c>
      <c r="I47" s="10">
        <v>2</v>
      </c>
      <c r="J47" s="10"/>
      <c r="K47" s="10"/>
      <c r="L47" s="11"/>
      <c r="M47" s="11"/>
      <c r="N47" s="11"/>
      <c r="O47" s="11"/>
      <c r="P47" s="11"/>
      <c r="Q47" s="10">
        <v>10</v>
      </c>
      <c r="R47" s="10"/>
      <c r="S47" s="10" t="s">
        <v>45</v>
      </c>
      <c r="T47" s="10">
        <v>30</v>
      </c>
      <c r="U47" s="10">
        <v>1</v>
      </c>
      <c r="V47" s="11">
        <v>15</v>
      </c>
      <c r="W47" s="11"/>
      <c r="X47" s="11"/>
      <c r="Y47" s="11">
        <v>15</v>
      </c>
      <c r="Z47" s="11">
        <v>2</v>
      </c>
      <c r="AA47" s="164"/>
      <c r="AB47" s="164"/>
      <c r="AC47" s="164"/>
      <c r="AD47" s="164"/>
      <c r="AE47" s="164"/>
      <c r="AF47" s="88"/>
      <c r="AG47" s="88"/>
      <c r="AH47" s="88"/>
      <c r="AI47" s="88"/>
      <c r="AJ47" s="88"/>
      <c r="AK47" s="164"/>
      <c r="AL47" s="164"/>
      <c r="AM47" s="164"/>
      <c r="AN47" s="164"/>
      <c r="AO47" s="164"/>
      <c r="AP47" s="88"/>
      <c r="AQ47" s="88"/>
      <c r="AR47" s="88"/>
      <c r="AS47" s="88"/>
      <c r="AT47" s="88"/>
      <c r="AU47" s="164"/>
      <c r="AV47" s="164"/>
      <c r="AW47" s="164"/>
      <c r="AX47" s="164"/>
      <c r="AY47" s="164"/>
      <c r="BB47" s="42">
        <f>L47</f>
        <v>0</v>
      </c>
      <c r="BC47" s="42">
        <f>Q47</f>
        <v>10</v>
      </c>
      <c r="BD47" s="42">
        <f>V47+AA47+AF47+AK47+AP47</f>
        <v>15</v>
      </c>
      <c r="BE47" s="42">
        <f t="shared" ref="BE47" si="37">AU47</f>
        <v>0</v>
      </c>
      <c r="BF47" s="103">
        <f>SUM(BB47:BE47)</f>
        <v>25</v>
      </c>
    </row>
    <row r="48" spans="1:58" s="50" customFormat="1" ht="16.149999999999999" customHeight="1" x14ac:dyDescent="0.25">
      <c r="A48" s="303" t="s">
        <v>79</v>
      </c>
      <c r="B48" s="303"/>
      <c r="C48" s="303"/>
      <c r="D48" s="303"/>
      <c r="E48" s="303"/>
      <c r="F48" s="303"/>
      <c r="G48" s="303"/>
      <c r="H48" s="67">
        <f>SUM(H46:H47)</f>
        <v>55</v>
      </c>
      <c r="I48" s="67">
        <f>SUM(I46:I47)</f>
        <v>4</v>
      </c>
      <c r="J48" s="67"/>
      <c r="K48" s="67"/>
      <c r="L48" s="68"/>
      <c r="M48" s="68"/>
      <c r="N48" s="68"/>
      <c r="O48" s="68"/>
      <c r="P48" s="68"/>
      <c r="Q48" s="67">
        <f>SUM(Q46:Q47)</f>
        <v>10</v>
      </c>
      <c r="R48" s="67"/>
      <c r="S48" s="67"/>
      <c r="T48" s="67"/>
      <c r="U48" s="67"/>
      <c r="V48" s="68">
        <f>SUM(V46:V47)</f>
        <v>45</v>
      </c>
      <c r="W48" s="68"/>
      <c r="X48" s="68"/>
      <c r="Y48" s="68"/>
      <c r="Z48" s="68"/>
      <c r="AA48" s="67"/>
      <c r="AB48" s="67"/>
      <c r="AC48" s="67"/>
      <c r="AD48" s="67"/>
      <c r="AE48" s="67"/>
      <c r="AF48" s="21"/>
      <c r="AG48" s="21"/>
      <c r="AH48" s="21"/>
      <c r="AI48" s="21"/>
      <c r="AJ48" s="21"/>
      <c r="AK48" s="24"/>
      <c r="AL48" s="24"/>
      <c r="AM48" s="24"/>
      <c r="AN48" s="24"/>
      <c r="AO48" s="24"/>
      <c r="AP48" s="21"/>
      <c r="AQ48" s="21"/>
      <c r="AR48" s="21"/>
      <c r="AS48" s="21"/>
      <c r="AT48" s="21"/>
      <c r="AU48" s="24"/>
      <c r="AV48" s="24"/>
      <c r="AW48" s="24"/>
      <c r="AX48" s="24"/>
      <c r="AY48" s="24"/>
    </row>
    <row r="49" spans="1:128" s="50" customFormat="1" ht="16.149999999999999" customHeight="1" x14ac:dyDescent="0.25">
      <c r="A49" s="323" t="s">
        <v>80</v>
      </c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  <c r="AP49" s="323"/>
      <c r="AQ49" s="323"/>
      <c r="AR49" s="323"/>
      <c r="AS49" s="323"/>
      <c r="AT49" s="323"/>
      <c r="AU49" s="323"/>
      <c r="AV49" s="323"/>
      <c r="AW49" s="323"/>
      <c r="AX49" s="323"/>
      <c r="AY49" s="323"/>
    </row>
    <row r="50" spans="1:128" s="50" customFormat="1" ht="29.45" customHeight="1" x14ac:dyDescent="0.25">
      <c r="A50" s="77">
        <v>38</v>
      </c>
      <c r="B50" s="77" t="s">
        <v>199</v>
      </c>
      <c r="C50" s="3" t="s">
        <v>200</v>
      </c>
      <c r="D50" s="306" t="s">
        <v>201</v>
      </c>
      <c r="E50" s="307"/>
      <c r="F50" s="24"/>
      <c r="G50" s="96" t="s">
        <v>40</v>
      </c>
      <c r="H50" s="10">
        <f>L50+Q50+V50+AA50+AF50+AK50+AP50+AU50</f>
        <v>10</v>
      </c>
      <c r="I50" s="24">
        <v>1</v>
      </c>
      <c r="J50" s="24"/>
      <c r="K50" s="24"/>
      <c r="L50" s="21"/>
      <c r="M50" s="21"/>
      <c r="N50" s="21"/>
      <c r="O50" s="21"/>
      <c r="P50" s="21"/>
      <c r="Q50" s="24">
        <v>10</v>
      </c>
      <c r="R50" s="24"/>
      <c r="S50" s="24" t="s">
        <v>45</v>
      </c>
      <c r="T50" s="24">
        <v>30</v>
      </c>
      <c r="U50" s="24">
        <v>1</v>
      </c>
      <c r="V50" s="21"/>
      <c r="W50" s="21"/>
      <c r="X50" s="21"/>
      <c r="Y50" s="21"/>
      <c r="Z50" s="21"/>
      <c r="AA50" s="24"/>
      <c r="AB50" s="24"/>
      <c r="AC50" s="24"/>
      <c r="AD50" s="24"/>
      <c r="AE50" s="24"/>
      <c r="AF50" s="21"/>
      <c r="AG50" s="21"/>
      <c r="AH50" s="21"/>
      <c r="AI50" s="21"/>
      <c r="AJ50" s="21"/>
      <c r="AK50" s="24"/>
      <c r="AL50" s="24"/>
      <c r="AM50" s="24"/>
      <c r="AN50" s="24"/>
      <c r="AO50" s="24"/>
      <c r="AP50" s="21"/>
      <c r="AQ50" s="21"/>
      <c r="AR50" s="21"/>
      <c r="AS50" s="21"/>
      <c r="AT50" s="21"/>
      <c r="AU50" s="24"/>
      <c r="AV50" s="24"/>
      <c r="AW50" s="24"/>
      <c r="AX50" s="24"/>
      <c r="AY50" s="24"/>
      <c r="BB50" s="42">
        <f t="shared" ref="BB50" si="38">L50</f>
        <v>0</v>
      </c>
      <c r="BC50" s="42">
        <f t="shared" ref="BC50" si="39">Q50</f>
        <v>10</v>
      </c>
      <c r="BD50" s="42">
        <f>V50+AA50+AF50+AK50+AP50</f>
        <v>0</v>
      </c>
      <c r="BE50" s="42">
        <f t="shared" ref="BE50" si="40">AU50</f>
        <v>0</v>
      </c>
      <c r="BF50" s="103">
        <f t="shared" ref="BF50" si="41">SUM(BB50:BE50)</f>
        <v>10</v>
      </c>
    </row>
    <row r="51" spans="1:128" s="50" customFormat="1" ht="16.149999999999999" customHeight="1" x14ac:dyDescent="0.25">
      <c r="A51" s="303" t="s">
        <v>202</v>
      </c>
      <c r="B51" s="303"/>
      <c r="C51" s="303"/>
      <c r="D51" s="303"/>
      <c r="E51" s="303"/>
      <c r="F51" s="303"/>
      <c r="G51" s="303"/>
      <c r="H51" s="67">
        <f>SUM(H50:H50)</f>
        <v>10</v>
      </c>
      <c r="I51" s="71">
        <f>SUM(I50:I50)</f>
        <v>1</v>
      </c>
      <c r="J51" s="67"/>
      <c r="K51" s="67"/>
      <c r="L51" s="68">
        <f>SUM(L50:L50)</f>
        <v>0</v>
      </c>
      <c r="M51" s="68"/>
      <c r="N51" s="68"/>
      <c r="O51" s="68"/>
      <c r="P51" s="68"/>
      <c r="Q51" s="67">
        <f>SUM(Q50:Q50)</f>
        <v>10</v>
      </c>
      <c r="R51" s="67"/>
      <c r="S51" s="67"/>
      <c r="T51" s="67"/>
      <c r="U51" s="67"/>
      <c r="V51" s="68">
        <f>SUM(V50:V50)</f>
        <v>0</v>
      </c>
      <c r="W51" s="68"/>
      <c r="X51" s="68"/>
      <c r="Y51" s="68"/>
      <c r="Z51" s="68"/>
      <c r="AA51" s="24"/>
      <c r="AB51" s="24"/>
      <c r="AC51" s="24"/>
      <c r="AD51" s="24"/>
      <c r="AE51" s="24"/>
      <c r="AF51" s="21"/>
      <c r="AG51" s="21"/>
      <c r="AH51" s="21"/>
      <c r="AI51" s="21"/>
      <c r="AJ51" s="21"/>
      <c r="AK51" s="24"/>
      <c r="AL51" s="24"/>
      <c r="AM51" s="24"/>
      <c r="AN51" s="24"/>
      <c r="AO51" s="24"/>
      <c r="AP51" s="21"/>
      <c r="AQ51" s="21"/>
      <c r="AR51" s="21"/>
      <c r="AS51" s="21"/>
      <c r="AT51" s="21"/>
      <c r="AU51" s="24"/>
      <c r="AV51" s="24"/>
      <c r="AW51" s="24"/>
      <c r="AX51" s="24"/>
      <c r="AY51" s="24"/>
    </row>
    <row r="52" spans="1:128" s="50" customFormat="1" ht="16.149999999999999" customHeight="1" x14ac:dyDescent="0.25">
      <c r="A52" s="326" t="s">
        <v>87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6"/>
      <c r="AW52" s="326"/>
      <c r="AX52" s="326"/>
      <c r="AY52" s="326"/>
    </row>
    <row r="53" spans="1:128" s="223" customFormat="1" ht="16.149999999999999" customHeight="1" x14ac:dyDescent="0.25">
      <c r="A53" s="77">
        <v>39</v>
      </c>
      <c r="B53" s="77" t="s">
        <v>203</v>
      </c>
      <c r="C53" s="241" t="s">
        <v>204</v>
      </c>
      <c r="D53" s="327" t="s">
        <v>205</v>
      </c>
      <c r="E53" s="328"/>
      <c r="F53" s="241"/>
      <c r="G53" s="77" t="s">
        <v>40</v>
      </c>
      <c r="H53" s="241">
        <f>L53+Q53+V53+AA53+AF53+AK53+AP53+AU53</f>
        <v>40</v>
      </c>
      <c r="I53" s="241">
        <v>2</v>
      </c>
      <c r="J53" s="241">
        <v>40</v>
      </c>
      <c r="K53" s="241">
        <v>2</v>
      </c>
      <c r="L53" s="77"/>
      <c r="M53" s="77"/>
      <c r="N53" s="77"/>
      <c r="O53" s="77"/>
      <c r="P53" s="77"/>
      <c r="Q53" s="241"/>
      <c r="R53" s="241"/>
      <c r="S53" s="241"/>
      <c r="T53" s="241"/>
      <c r="U53" s="241"/>
      <c r="V53" s="77"/>
      <c r="W53" s="77"/>
      <c r="X53" s="77"/>
      <c r="Y53" s="77"/>
      <c r="Z53" s="77"/>
      <c r="AA53" s="241"/>
      <c r="AB53" s="241"/>
      <c r="AC53" s="241"/>
      <c r="AD53" s="241"/>
      <c r="AE53" s="241"/>
      <c r="AF53" s="77"/>
      <c r="AG53" s="77"/>
      <c r="AH53" s="77"/>
      <c r="AI53" s="77"/>
      <c r="AJ53" s="77"/>
      <c r="AK53" s="241"/>
      <c r="AL53" s="241"/>
      <c r="AM53" s="241"/>
      <c r="AN53" s="241"/>
      <c r="AO53" s="241"/>
      <c r="AP53" s="77"/>
      <c r="AQ53" s="77"/>
      <c r="AR53" s="77"/>
      <c r="AS53" s="77"/>
      <c r="AT53" s="77"/>
      <c r="AU53" s="241">
        <v>40</v>
      </c>
      <c r="AV53" s="241">
        <v>2</v>
      </c>
      <c r="AW53" s="241" t="s">
        <v>45</v>
      </c>
      <c r="AX53" s="241">
        <v>5</v>
      </c>
      <c r="AY53" s="241">
        <v>6</v>
      </c>
      <c r="AZ53" s="50"/>
      <c r="BA53" s="50"/>
      <c r="BB53" s="42">
        <f t="shared" ref="BB53" si="42">L53</f>
        <v>0</v>
      </c>
      <c r="BC53" s="42">
        <f t="shared" ref="BC53" si="43">Q53</f>
        <v>0</v>
      </c>
      <c r="BD53" s="42">
        <f>V53+AA53+AF53+AK53+AP53</f>
        <v>0</v>
      </c>
      <c r="BE53" s="42">
        <f t="shared" ref="BE53" si="44">AU53</f>
        <v>40</v>
      </c>
      <c r="BF53" s="103">
        <f t="shared" ref="BF53" si="45">SUM(BB53:BE53)</f>
        <v>40</v>
      </c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</row>
    <row r="54" spans="1:128" s="50" customFormat="1" ht="16.149999999999999" customHeight="1" x14ac:dyDescent="0.25">
      <c r="A54" s="303" t="s">
        <v>91</v>
      </c>
      <c r="B54" s="303"/>
      <c r="C54" s="303"/>
      <c r="D54" s="303"/>
      <c r="E54" s="303"/>
      <c r="F54" s="303"/>
      <c r="G54" s="303"/>
      <c r="H54" s="112">
        <v>40</v>
      </c>
      <c r="I54" s="112">
        <v>2</v>
      </c>
      <c r="J54" s="112">
        <v>40</v>
      </c>
      <c r="K54" s="112">
        <v>2</v>
      </c>
      <c r="L54" s="113"/>
      <c r="M54" s="113"/>
      <c r="N54" s="113"/>
      <c r="O54" s="113"/>
      <c r="P54" s="113"/>
      <c r="Q54" s="112"/>
      <c r="R54" s="112"/>
      <c r="S54" s="112"/>
      <c r="T54" s="112"/>
      <c r="U54" s="112"/>
      <c r="V54" s="113"/>
      <c r="W54" s="113"/>
      <c r="X54" s="113"/>
      <c r="Y54" s="113"/>
      <c r="Z54" s="113"/>
      <c r="AA54" s="112"/>
      <c r="AB54" s="112"/>
      <c r="AC54" s="112"/>
      <c r="AD54" s="112"/>
      <c r="AE54" s="112"/>
      <c r="AF54" s="113"/>
      <c r="AG54" s="113"/>
      <c r="AH54" s="113"/>
      <c r="AI54" s="113"/>
      <c r="AJ54" s="113"/>
      <c r="AK54" s="112"/>
      <c r="AL54" s="112"/>
      <c r="AM54" s="112"/>
      <c r="AN54" s="112"/>
      <c r="AO54" s="112"/>
      <c r="AP54" s="113"/>
      <c r="AQ54" s="113"/>
      <c r="AR54" s="113"/>
      <c r="AS54" s="113"/>
      <c r="AT54" s="113"/>
      <c r="AU54" s="112">
        <v>40</v>
      </c>
      <c r="AV54" s="111"/>
      <c r="AW54" s="111"/>
      <c r="AX54" s="111"/>
      <c r="AY54" s="111"/>
    </row>
    <row r="55" spans="1:128" s="50" customFormat="1" ht="16.149999999999999" customHeight="1" x14ac:dyDescent="0.25">
      <c r="A55" s="309" t="s">
        <v>206</v>
      </c>
      <c r="B55" s="309"/>
      <c r="C55" s="309"/>
      <c r="D55" s="309"/>
      <c r="E55" s="309"/>
      <c r="F55" s="309"/>
      <c r="G55" s="309"/>
      <c r="H55" s="45">
        <f>H11+H23+H44+H48+H51+H54</f>
        <v>708</v>
      </c>
      <c r="I55" s="120">
        <f>I11+I23+I44+I48+I54</f>
        <v>41</v>
      </c>
      <c r="J55" s="45">
        <f>J11+J23+J44+J51+J54</f>
        <v>70</v>
      </c>
      <c r="K55" s="120">
        <f>K11+K23+K44+K48+K54</f>
        <v>4</v>
      </c>
      <c r="L55" s="45">
        <f>L11+L23+L44+L48+L51</f>
        <v>70</v>
      </c>
      <c r="M55" s="45"/>
      <c r="N55" s="45"/>
      <c r="O55" s="45"/>
      <c r="P55" s="45"/>
      <c r="Q55" s="45">
        <f>Q11+Q23+Q44+Q48+Q51</f>
        <v>433</v>
      </c>
      <c r="R55" s="45"/>
      <c r="S55" s="45"/>
      <c r="T55" s="45"/>
      <c r="U55" s="45"/>
      <c r="V55" s="45">
        <f>V11+V23+V44+V48+V51+V54</f>
        <v>135</v>
      </c>
      <c r="W55" s="45"/>
      <c r="X55" s="45"/>
      <c r="Y55" s="45"/>
      <c r="Z55" s="45"/>
      <c r="AA55" s="45">
        <f>AA11+AA23+AA44+AA51+AA54</f>
        <v>0</v>
      </c>
      <c r="AB55" s="45"/>
      <c r="AC55" s="45"/>
      <c r="AD55" s="45"/>
      <c r="AE55" s="45"/>
      <c r="AF55" s="45">
        <f>AF23+AF11+AF44+AF48+AF51+AF54</f>
        <v>10</v>
      </c>
      <c r="AG55" s="45"/>
      <c r="AH55" s="45"/>
      <c r="AI55" s="45"/>
      <c r="AJ55" s="45"/>
      <c r="AK55" s="45">
        <f>AK11+AK23+AK44+AK48+AK51+AK54</f>
        <v>20</v>
      </c>
      <c r="AL55" s="45"/>
      <c r="AM55" s="45"/>
      <c r="AN55" s="45"/>
      <c r="AO55" s="45"/>
      <c r="AP55" s="45">
        <f>AP11+AP23+AP44+AP51+AP54</f>
        <v>0</v>
      </c>
      <c r="AQ55" s="45"/>
      <c r="AR55" s="45"/>
      <c r="AS55" s="45"/>
      <c r="AT55" s="45"/>
      <c r="AU55" s="45">
        <f>AU11+AU23+AU44+AU48+AU51+AU54</f>
        <v>40</v>
      </c>
      <c r="AV55" s="45"/>
      <c r="AW55" s="45"/>
      <c r="AX55" s="45"/>
      <c r="AY55" s="45"/>
      <c r="AZ55" s="50">
        <f>SUM(L55:AX55)</f>
        <v>708</v>
      </c>
    </row>
    <row r="56" spans="1:128" s="50" customFormat="1" ht="16.149999999999999" customHeight="1" x14ac:dyDescent="0.25">
      <c r="A56" s="309"/>
      <c r="B56" s="309"/>
      <c r="C56" s="309"/>
      <c r="D56" s="309"/>
      <c r="E56" s="309"/>
      <c r="F56" s="309"/>
      <c r="G56" s="309"/>
      <c r="H56" s="309" t="s">
        <v>93</v>
      </c>
      <c r="I56" s="309"/>
      <c r="J56" s="309"/>
      <c r="K56" s="309"/>
      <c r="L56" s="309"/>
      <c r="M56" s="309"/>
      <c r="N56" s="309"/>
      <c r="O56" s="309">
        <v>1</v>
      </c>
      <c r="P56" s="309"/>
      <c r="Q56" s="44"/>
      <c r="R56" s="44"/>
      <c r="S56" s="44"/>
      <c r="T56" s="44"/>
      <c r="U56" s="44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44"/>
      <c r="AG56" s="44"/>
      <c r="AH56" s="44"/>
      <c r="AI56" s="44"/>
      <c r="AJ56" s="44"/>
      <c r="AK56" s="89"/>
      <c r="AL56" s="89"/>
      <c r="AM56" s="89"/>
      <c r="AN56" s="89"/>
      <c r="AO56" s="89"/>
      <c r="AP56" s="44"/>
      <c r="AQ56" s="44"/>
      <c r="AR56" s="44"/>
      <c r="AS56" s="44"/>
      <c r="AT56" s="44"/>
      <c r="AU56" s="89"/>
      <c r="AV56" s="89"/>
      <c r="AW56" s="89"/>
      <c r="AX56" s="89"/>
      <c r="AY56" s="89"/>
      <c r="BA56" s="104" t="s">
        <v>94</v>
      </c>
      <c r="BB56" s="103">
        <f>SUM(BB7:BB53)</f>
        <v>70</v>
      </c>
      <c r="BC56" s="103">
        <f>SUM(BC7:BC53)</f>
        <v>433</v>
      </c>
      <c r="BD56" s="103">
        <f>SUM(BD7:BD53)</f>
        <v>165</v>
      </c>
      <c r="BE56" s="103">
        <f>SUM(BE7:BE53)</f>
        <v>40</v>
      </c>
      <c r="BF56" s="103">
        <f>SUM(BF7:BF53)</f>
        <v>708</v>
      </c>
    </row>
    <row r="57" spans="1:128" s="50" customFormat="1" ht="16.149999999999999" customHeight="1" x14ac:dyDescent="0.25">
      <c r="G57" s="218" t="s">
        <v>95</v>
      </c>
      <c r="H57" s="219"/>
      <c r="I57" s="220">
        <f>I11+I23+5+I48+I51+I54</f>
        <v>31</v>
      </c>
    </row>
    <row r="58" spans="1:128" x14ac:dyDescent="0.25">
      <c r="AH58" s="76"/>
    </row>
  </sheetData>
  <mergeCells count="74">
    <mergeCell ref="A55:G56"/>
    <mergeCell ref="H56:N56"/>
    <mergeCell ref="D47:E47"/>
    <mergeCell ref="D41:E41"/>
    <mergeCell ref="A51:G51"/>
    <mergeCell ref="A52:AY52"/>
    <mergeCell ref="D53:E53"/>
    <mergeCell ref="A45:AY45"/>
    <mergeCell ref="D46:E46"/>
    <mergeCell ref="A48:G48"/>
    <mergeCell ref="A1:A5"/>
    <mergeCell ref="C1:C5"/>
    <mergeCell ref="D1:E5"/>
    <mergeCell ref="F1:F5"/>
    <mergeCell ref="D33:E33"/>
    <mergeCell ref="A6:AY6"/>
    <mergeCell ref="B1:B5"/>
    <mergeCell ref="D7:E7"/>
    <mergeCell ref="D10:E10"/>
    <mergeCell ref="A11:G11"/>
    <mergeCell ref="A12:AY12"/>
    <mergeCell ref="D8:E8"/>
    <mergeCell ref="D9:E9"/>
    <mergeCell ref="G1:G5"/>
    <mergeCell ref="Q3:U4"/>
    <mergeCell ref="J2:J5"/>
    <mergeCell ref="BB4:BF4"/>
    <mergeCell ref="BB1:BF1"/>
    <mergeCell ref="H1:I1"/>
    <mergeCell ref="V3:Z4"/>
    <mergeCell ref="AA3:AT3"/>
    <mergeCell ref="AP4:AT4"/>
    <mergeCell ref="H2:H5"/>
    <mergeCell ref="I2:I5"/>
    <mergeCell ref="J1:K1"/>
    <mergeCell ref="L1:AY1"/>
    <mergeCell ref="AA2:AY2"/>
    <mergeCell ref="L3:P4"/>
    <mergeCell ref="AU3:AY4"/>
    <mergeCell ref="AA4:AE4"/>
    <mergeCell ref="AF4:AJ4"/>
    <mergeCell ref="AK4:AO4"/>
    <mergeCell ref="K2:K5"/>
    <mergeCell ref="L2:Z2"/>
    <mergeCell ref="D22:E22"/>
    <mergeCell ref="D50:E50"/>
    <mergeCell ref="A24:AY24"/>
    <mergeCell ref="A44:G44"/>
    <mergeCell ref="D25:E25"/>
    <mergeCell ref="D32:E32"/>
    <mergeCell ref="D27:E27"/>
    <mergeCell ref="D31:E31"/>
    <mergeCell ref="D28:E28"/>
    <mergeCell ref="D30:E30"/>
    <mergeCell ref="D29:E29"/>
    <mergeCell ref="D26:E26"/>
    <mergeCell ref="D17:E17"/>
    <mergeCell ref="D21:E21"/>
    <mergeCell ref="D18:E18"/>
    <mergeCell ref="D19:E19"/>
    <mergeCell ref="D20:E20"/>
    <mergeCell ref="O56:P56"/>
    <mergeCell ref="D42:E42"/>
    <mergeCell ref="D43:E43"/>
    <mergeCell ref="A54:G54"/>
    <mergeCell ref="A23:G23"/>
    <mergeCell ref="D39:E39"/>
    <mergeCell ref="D40:E40"/>
    <mergeCell ref="D34:E34"/>
    <mergeCell ref="D35:E35"/>
    <mergeCell ref="D36:E36"/>
    <mergeCell ref="D37:E37"/>
    <mergeCell ref="D38:E38"/>
    <mergeCell ref="A49:AY49"/>
  </mergeCells>
  <phoneticPr fontId="35" type="noConversion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1"/>
  <sheetViews>
    <sheetView workbookViewId="0">
      <selection activeCell="AI47" sqref="AI47"/>
    </sheetView>
  </sheetViews>
  <sheetFormatPr defaultRowHeight="15" x14ac:dyDescent="0.25"/>
  <cols>
    <col min="1" max="1" width="3.7109375" customWidth="1"/>
    <col min="2" max="2" width="25.28515625" customWidth="1"/>
    <col min="3" max="3" width="6.140625" customWidth="1"/>
    <col min="5" max="5" width="20.28515625" customWidth="1"/>
    <col min="7" max="7" width="38.7109375" customWidth="1"/>
    <col min="8" max="8" width="4.42578125" style="35" customWidth="1"/>
    <col min="9" max="11" width="3.7109375" customWidth="1"/>
    <col min="12" max="16" width="3.7109375" style="35" customWidth="1"/>
    <col min="17" max="17" width="4.140625" style="35" customWidth="1"/>
    <col min="18" max="51" width="3.7109375" style="35" customWidth="1"/>
    <col min="52" max="53" width="8.85546875" style="35"/>
  </cols>
  <sheetData>
    <row r="1" spans="1:58" ht="22.9" customHeight="1" x14ac:dyDescent="0.25">
      <c r="A1" s="297" t="s">
        <v>0</v>
      </c>
      <c r="B1" s="284" t="s">
        <v>1</v>
      </c>
      <c r="C1" s="284" t="s">
        <v>1</v>
      </c>
      <c r="D1" s="258" t="s">
        <v>2</v>
      </c>
      <c r="E1" s="258"/>
      <c r="F1" s="283" t="s">
        <v>3</v>
      </c>
      <c r="G1" s="258" t="s">
        <v>4</v>
      </c>
      <c r="H1" s="280" t="s">
        <v>5</v>
      </c>
      <c r="I1" s="280"/>
      <c r="J1" s="274" t="s">
        <v>6</v>
      </c>
      <c r="K1" s="274"/>
      <c r="L1" s="278" t="s">
        <v>207</v>
      </c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BB1" s="286" t="s">
        <v>207</v>
      </c>
      <c r="BC1" s="286"/>
      <c r="BD1" s="286"/>
      <c r="BE1" s="286"/>
      <c r="BF1" s="286"/>
    </row>
    <row r="2" spans="1:58" x14ac:dyDescent="0.25">
      <c r="A2" s="297"/>
      <c r="B2" s="284"/>
      <c r="C2" s="284"/>
      <c r="D2" s="258"/>
      <c r="E2" s="258"/>
      <c r="F2" s="283"/>
      <c r="G2" s="258"/>
      <c r="H2" s="279" t="s">
        <v>8</v>
      </c>
      <c r="I2" s="279" t="s">
        <v>9</v>
      </c>
      <c r="J2" s="279" t="s">
        <v>8</v>
      </c>
      <c r="K2" s="279" t="s">
        <v>9</v>
      </c>
      <c r="L2" s="291" t="s">
        <v>10</v>
      </c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2" t="s">
        <v>11</v>
      </c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</row>
    <row r="3" spans="1:58" ht="15" customHeight="1" x14ac:dyDescent="0.25">
      <c r="A3" s="297"/>
      <c r="B3" s="284"/>
      <c r="C3" s="284"/>
      <c r="D3" s="258"/>
      <c r="E3" s="258"/>
      <c r="F3" s="283"/>
      <c r="G3" s="258"/>
      <c r="H3" s="279"/>
      <c r="I3" s="279"/>
      <c r="J3" s="279"/>
      <c r="K3" s="279"/>
      <c r="L3" s="281" t="s">
        <v>12</v>
      </c>
      <c r="M3" s="281"/>
      <c r="N3" s="281"/>
      <c r="O3" s="281"/>
      <c r="P3" s="281"/>
      <c r="Q3" s="293" t="s">
        <v>13</v>
      </c>
      <c r="R3" s="293"/>
      <c r="S3" s="293"/>
      <c r="T3" s="293"/>
      <c r="U3" s="293"/>
      <c r="V3" s="281" t="s">
        <v>14</v>
      </c>
      <c r="W3" s="281"/>
      <c r="X3" s="281"/>
      <c r="Y3" s="281"/>
      <c r="Z3" s="281"/>
      <c r="AA3" s="282" t="s">
        <v>15</v>
      </c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94" t="s">
        <v>16</v>
      </c>
      <c r="AV3" s="294"/>
      <c r="AW3" s="294"/>
      <c r="AX3" s="294"/>
      <c r="AY3" s="294"/>
    </row>
    <row r="4" spans="1:58" x14ac:dyDescent="0.25">
      <c r="A4" s="297"/>
      <c r="B4" s="284"/>
      <c r="C4" s="284"/>
      <c r="D4" s="258"/>
      <c r="E4" s="258"/>
      <c r="F4" s="283"/>
      <c r="G4" s="258"/>
      <c r="H4" s="279"/>
      <c r="I4" s="279"/>
      <c r="J4" s="279"/>
      <c r="K4" s="279"/>
      <c r="L4" s="281"/>
      <c r="M4" s="281"/>
      <c r="N4" s="281"/>
      <c r="O4" s="281"/>
      <c r="P4" s="281"/>
      <c r="Q4" s="293"/>
      <c r="R4" s="293"/>
      <c r="S4" s="293"/>
      <c r="T4" s="293"/>
      <c r="U4" s="293"/>
      <c r="V4" s="281"/>
      <c r="W4" s="281"/>
      <c r="X4" s="281"/>
      <c r="Y4" s="281"/>
      <c r="Z4" s="281"/>
      <c r="AA4" s="295" t="s">
        <v>17</v>
      </c>
      <c r="AB4" s="295"/>
      <c r="AC4" s="295"/>
      <c r="AD4" s="295"/>
      <c r="AE4" s="295"/>
      <c r="AF4" s="296" t="s">
        <v>18</v>
      </c>
      <c r="AG4" s="296"/>
      <c r="AH4" s="296"/>
      <c r="AI4" s="296"/>
      <c r="AJ4" s="296"/>
      <c r="AK4" s="295" t="s">
        <v>19</v>
      </c>
      <c r="AL4" s="295"/>
      <c r="AM4" s="295"/>
      <c r="AN4" s="295"/>
      <c r="AO4" s="295"/>
      <c r="AP4" s="296" t="s">
        <v>20</v>
      </c>
      <c r="AQ4" s="296"/>
      <c r="AR4" s="296"/>
      <c r="AS4" s="296"/>
      <c r="AT4" s="296"/>
      <c r="AU4" s="294"/>
      <c r="AV4" s="294"/>
      <c r="AW4" s="294"/>
      <c r="AX4" s="294"/>
      <c r="AY4" s="294"/>
      <c r="BB4" s="285" t="s">
        <v>21</v>
      </c>
      <c r="BC4" s="285"/>
      <c r="BD4" s="285"/>
      <c r="BE4" s="285"/>
      <c r="BF4" s="285"/>
    </row>
    <row r="5" spans="1:58" ht="33.75" x14ac:dyDescent="0.25">
      <c r="A5" s="297"/>
      <c r="B5" s="284"/>
      <c r="C5" s="284"/>
      <c r="D5" s="258"/>
      <c r="E5" s="258"/>
      <c r="F5" s="283"/>
      <c r="G5" s="258"/>
      <c r="H5" s="279"/>
      <c r="I5" s="279"/>
      <c r="J5" s="279"/>
      <c r="K5" s="279"/>
      <c r="L5" s="135" t="s">
        <v>22</v>
      </c>
      <c r="M5" s="135" t="s">
        <v>9</v>
      </c>
      <c r="N5" s="135" t="s">
        <v>23</v>
      </c>
      <c r="O5" s="135" t="s">
        <v>24</v>
      </c>
      <c r="P5" s="135" t="s">
        <v>25</v>
      </c>
      <c r="Q5" s="134" t="s">
        <v>22</v>
      </c>
      <c r="R5" s="134" t="s">
        <v>9</v>
      </c>
      <c r="S5" s="134" t="s">
        <v>23</v>
      </c>
      <c r="T5" s="134" t="s">
        <v>24</v>
      </c>
      <c r="U5" s="134" t="s">
        <v>25</v>
      </c>
      <c r="V5" s="135" t="s">
        <v>22</v>
      </c>
      <c r="W5" s="135" t="s">
        <v>9</v>
      </c>
      <c r="X5" s="135" t="s">
        <v>23</v>
      </c>
      <c r="Y5" s="135" t="s">
        <v>24</v>
      </c>
      <c r="Z5" s="135" t="s">
        <v>25</v>
      </c>
      <c r="AA5" s="159" t="s">
        <v>22</v>
      </c>
      <c r="AB5" s="159" t="s">
        <v>9</v>
      </c>
      <c r="AC5" s="159" t="s">
        <v>23</v>
      </c>
      <c r="AD5" s="159" t="s">
        <v>24</v>
      </c>
      <c r="AE5" s="159" t="s">
        <v>25</v>
      </c>
      <c r="AF5" s="135" t="s">
        <v>22</v>
      </c>
      <c r="AG5" s="135" t="s">
        <v>9</v>
      </c>
      <c r="AH5" s="135" t="s">
        <v>23</v>
      </c>
      <c r="AI5" s="135" t="s">
        <v>24</v>
      </c>
      <c r="AJ5" s="135" t="s">
        <v>25</v>
      </c>
      <c r="AK5" s="159" t="s">
        <v>22</v>
      </c>
      <c r="AL5" s="159" t="s">
        <v>9</v>
      </c>
      <c r="AM5" s="159" t="s">
        <v>23</v>
      </c>
      <c r="AN5" s="159" t="s">
        <v>24</v>
      </c>
      <c r="AO5" s="159" t="s">
        <v>25</v>
      </c>
      <c r="AP5" s="135" t="s">
        <v>22</v>
      </c>
      <c r="AQ5" s="135" t="s">
        <v>9</v>
      </c>
      <c r="AR5" s="135" t="s">
        <v>23</v>
      </c>
      <c r="AS5" s="135" t="s">
        <v>24</v>
      </c>
      <c r="AT5" s="135" t="s">
        <v>25</v>
      </c>
      <c r="AU5" s="159" t="s">
        <v>22</v>
      </c>
      <c r="AV5" s="159" t="s">
        <v>9</v>
      </c>
      <c r="AW5" s="159" t="s">
        <v>23</v>
      </c>
      <c r="AX5" s="159" t="s">
        <v>24</v>
      </c>
      <c r="AY5" s="159" t="s">
        <v>25</v>
      </c>
      <c r="BB5" s="66" t="s">
        <v>26</v>
      </c>
      <c r="BC5" s="66" t="s">
        <v>27</v>
      </c>
      <c r="BD5" s="66" t="s">
        <v>28</v>
      </c>
      <c r="BE5" s="66" t="s">
        <v>29</v>
      </c>
      <c r="BF5" s="66" t="s">
        <v>30</v>
      </c>
    </row>
    <row r="6" spans="1:58" s="50" customFormat="1" ht="16.149999999999999" customHeight="1" x14ac:dyDescent="0.25">
      <c r="A6" s="277" t="s">
        <v>31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</row>
    <row r="7" spans="1:58" s="50" customFormat="1" ht="16.149999999999999" customHeight="1" x14ac:dyDescent="0.25">
      <c r="A7" s="86">
        <v>1</v>
      </c>
      <c r="B7" s="86" t="s">
        <v>208</v>
      </c>
      <c r="C7" s="29" t="s">
        <v>209</v>
      </c>
      <c r="D7" s="276" t="s">
        <v>210</v>
      </c>
      <c r="E7" s="276"/>
      <c r="F7" s="24"/>
      <c r="G7" s="117" t="s">
        <v>211</v>
      </c>
      <c r="H7" s="24">
        <f>L7+Q7+V7+AA7+AF7+AK7+AP7+AU7</f>
        <v>30</v>
      </c>
      <c r="I7" s="24">
        <v>2</v>
      </c>
      <c r="J7" s="24"/>
      <c r="K7" s="24"/>
      <c r="L7" s="21">
        <v>10</v>
      </c>
      <c r="M7" s="21" t="s">
        <v>45</v>
      </c>
      <c r="N7" s="21"/>
      <c r="O7" s="21">
        <v>30</v>
      </c>
      <c r="P7" s="21">
        <v>1</v>
      </c>
      <c r="Q7" s="64">
        <v>12</v>
      </c>
      <c r="R7" s="64"/>
      <c r="S7" s="64"/>
      <c r="T7" s="64">
        <v>30</v>
      </c>
      <c r="U7" s="64">
        <v>1</v>
      </c>
      <c r="V7" s="79">
        <v>8</v>
      </c>
      <c r="W7" s="21"/>
      <c r="X7" s="21"/>
      <c r="Y7" s="21">
        <v>10</v>
      </c>
      <c r="Z7" s="21">
        <v>3</v>
      </c>
      <c r="AA7" s="24"/>
      <c r="AB7" s="24"/>
      <c r="AC7" s="24"/>
      <c r="AD7" s="24"/>
      <c r="AE7" s="24"/>
      <c r="AF7" s="21"/>
      <c r="AG7" s="21"/>
      <c r="AH7" s="21"/>
      <c r="AI7" s="21"/>
      <c r="AJ7" s="21"/>
      <c r="AK7" s="24"/>
      <c r="AL7" s="24"/>
      <c r="AM7" s="24"/>
      <c r="AN7" s="24"/>
      <c r="AO7" s="24"/>
      <c r="AP7" s="21"/>
      <c r="AQ7" s="21"/>
      <c r="AR7" s="21"/>
      <c r="AS7" s="21"/>
      <c r="AT7" s="21"/>
      <c r="AU7" s="24"/>
      <c r="AV7" s="24"/>
      <c r="AW7" s="24"/>
      <c r="AX7" s="24"/>
      <c r="AY7" s="24"/>
      <c r="BB7" s="42">
        <f>L7</f>
        <v>10</v>
      </c>
      <c r="BC7" s="42">
        <f>Q7</f>
        <v>12</v>
      </c>
      <c r="BD7" s="42">
        <f>V7+AA7+AF7+AK7+AP7</f>
        <v>8</v>
      </c>
      <c r="BE7" s="42">
        <f>AU7</f>
        <v>0</v>
      </c>
      <c r="BF7" s="103">
        <f>SUM(BB7:BE7)</f>
        <v>30</v>
      </c>
    </row>
    <row r="8" spans="1:58" s="50" customFormat="1" ht="16.149999999999999" customHeight="1" x14ac:dyDescent="0.25">
      <c r="A8" s="86">
        <v>2</v>
      </c>
      <c r="B8" s="86" t="s">
        <v>212</v>
      </c>
      <c r="C8" s="29" t="s">
        <v>213</v>
      </c>
      <c r="D8" s="258" t="s">
        <v>214</v>
      </c>
      <c r="E8" s="258"/>
      <c r="F8" s="24"/>
      <c r="G8" s="99" t="s">
        <v>215</v>
      </c>
      <c r="H8" s="24">
        <f t="shared" ref="H8:H10" si="0">L8+Q8+V8+AA8+AF8+AK8+AP8+AU8</f>
        <v>25</v>
      </c>
      <c r="I8" s="24">
        <v>2</v>
      </c>
      <c r="J8" s="24"/>
      <c r="K8" s="24"/>
      <c r="L8" s="21">
        <v>10</v>
      </c>
      <c r="M8" s="21" t="s">
        <v>45</v>
      </c>
      <c r="N8" s="21"/>
      <c r="O8" s="21">
        <v>30</v>
      </c>
      <c r="P8" s="21">
        <v>1</v>
      </c>
      <c r="Q8" s="64">
        <v>15</v>
      </c>
      <c r="R8" s="64"/>
      <c r="S8" s="64"/>
      <c r="T8" s="64">
        <v>30</v>
      </c>
      <c r="U8" s="64">
        <v>1</v>
      </c>
      <c r="V8" s="79"/>
      <c r="W8" s="21"/>
      <c r="X8" s="21"/>
      <c r="Y8" s="21"/>
      <c r="Z8" s="21"/>
      <c r="AA8" s="24"/>
      <c r="AB8" s="24"/>
      <c r="AC8" s="24"/>
      <c r="AD8" s="24"/>
      <c r="AE8" s="24"/>
      <c r="AF8" s="21"/>
      <c r="AG8" s="21"/>
      <c r="AH8" s="21"/>
      <c r="AI8" s="21"/>
      <c r="AJ8" s="21"/>
      <c r="AK8" s="24"/>
      <c r="AL8" s="24"/>
      <c r="AM8" s="24"/>
      <c r="AN8" s="24"/>
      <c r="AO8" s="24"/>
      <c r="AP8" s="21"/>
      <c r="AQ8" s="21"/>
      <c r="AR8" s="21"/>
      <c r="AS8" s="21"/>
      <c r="AT8" s="21"/>
      <c r="AU8" s="24"/>
      <c r="AV8" s="24"/>
      <c r="AW8" s="24"/>
      <c r="AX8" s="24"/>
      <c r="AY8" s="24"/>
      <c r="BB8" s="42">
        <f t="shared" ref="BB8:BB10" si="1">L8</f>
        <v>10</v>
      </c>
      <c r="BC8" s="42">
        <f t="shared" ref="BC8:BC10" si="2">Q8</f>
        <v>15</v>
      </c>
      <c r="BD8" s="42">
        <f>V8+AA8+AF8+AK8+AP8</f>
        <v>0</v>
      </c>
      <c r="BE8" s="42">
        <f t="shared" ref="BE8:BE10" si="3">AU8</f>
        <v>0</v>
      </c>
      <c r="BF8" s="103">
        <f t="shared" ref="BF8:BF10" si="4">SUM(BB8:BE8)</f>
        <v>25</v>
      </c>
    </row>
    <row r="9" spans="1:58" s="50" customFormat="1" ht="16.149999999999999" customHeight="1" x14ac:dyDescent="0.25">
      <c r="A9" s="86">
        <v>3</v>
      </c>
      <c r="B9" s="86" t="s">
        <v>216</v>
      </c>
      <c r="C9" s="29" t="s">
        <v>217</v>
      </c>
      <c r="D9" s="258" t="s">
        <v>218</v>
      </c>
      <c r="E9" s="258"/>
      <c r="F9" s="24"/>
      <c r="G9" s="121" t="s">
        <v>219</v>
      </c>
      <c r="H9" s="24">
        <f t="shared" si="0"/>
        <v>15</v>
      </c>
      <c r="I9" s="24">
        <v>1</v>
      </c>
      <c r="J9" s="24"/>
      <c r="K9" s="24"/>
      <c r="L9" s="21">
        <v>5</v>
      </c>
      <c r="M9" s="21" t="s">
        <v>45</v>
      </c>
      <c r="N9" s="21"/>
      <c r="O9" s="21">
        <v>30</v>
      </c>
      <c r="P9" s="21">
        <v>1</v>
      </c>
      <c r="Q9" s="24">
        <v>5</v>
      </c>
      <c r="R9" s="24"/>
      <c r="S9" s="24"/>
      <c r="T9" s="24">
        <v>30</v>
      </c>
      <c r="U9" s="24">
        <v>1</v>
      </c>
      <c r="V9" s="21">
        <v>5</v>
      </c>
      <c r="W9" s="21"/>
      <c r="X9" s="21"/>
      <c r="Y9" s="21">
        <v>10</v>
      </c>
      <c r="Z9" s="21">
        <v>3</v>
      </c>
      <c r="AA9" s="24"/>
      <c r="AB9" s="24"/>
      <c r="AC9" s="24"/>
      <c r="AD9" s="24"/>
      <c r="AE9" s="24"/>
      <c r="AF9" s="21"/>
      <c r="AG9" s="21"/>
      <c r="AH9" s="21"/>
      <c r="AI9" s="21"/>
      <c r="AJ9" s="21"/>
      <c r="AK9" s="24"/>
      <c r="AL9" s="24"/>
      <c r="AM9" s="24"/>
      <c r="AN9" s="24"/>
      <c r="AO9" s="24"/>
      <c r="AP9" s="21"/>
      <c r="AQ9" s="21"/>
      <c r="AR9" s="21"/>
      <c r="AS9" s="21"/>
      <c r="AT9" s="21"/>
      <c r="AU9" s="24"/>
      <c r="AV9" s="24"/>
      <c r="AW9" s="24"/>
      <c r="AX9" s="24"/>
      <c r="AY9" s="24"/>
      <c r="BB9" s="42">
        <f t="shared" si="1"/>
        <v>5</v>
      </c>
      <c r="BC9" s="42">
        <f t="shared" si="2"/>
        <v>5</v>
      </c>
      <c r="BD9" s="42">
        <f>V9+AA9+AF9+AK9+AP9</f>
        <v>5</v>
      </c>
      <c r="BE9" s="42">
        <f t="shared" si="3"/>
        <v>0</v>
      </c>
      <c r="BF9" s="103">
        <f t="shared" si="4"/>
        <v>15</v>
      </c>
    </row>
    <row r="10" spans="1:58" s="50" customFormat="1" ht="16.149999999999999" customHeight="1" x14ac:dyDescent="0.25">
      <c r="A10" s="86">
        <v>4</v>
      </c>
      <c r="B10" s="86" t="s">
        <v>220</v>
      </c>
      <c r="C10" s="29" t="s">
        <v>221</v>
      </c>
      <c r="D10" s="258" t="s">
        <v>222</v>
      </c>
      <c r="E10" s="258"/>
      <c r="F10" s="24"/>
      <c r="G10" s="122" t="s">
        <v>40</v>
      </c>
      <c r="H10" s="24">
        <f t="shared" si="0"/>
        <v>40</v>
      </c>
      <c r="I10" s="24">
        <v>2</v>
      </c>
      <c r="J10" s="24"/>
      <c r="K10" s="24"/>
      <c r="L10" s="21">
        <v>10</v>
      </c>
      <c r="M10" s="21" t="s">
        <v>36</v>
      </c>
      <c r="N10" s="21"/>
      <c r="O10" s="21">
        <v>30</v>
      </c>
      <c r="P10" s="21">
        <v>1</v>
      </c>
      <c r="Q10" s="24">
        <v>30</v>
      </c>
      <c r="R10" s="24"/>
      <c r="S10" s="24"/>
      <c r="T10" s="24">
        <v>30</v>
      </c>
      <c r="U10" s="24">
        <v>1</v>
      </c>
      <c r="V10" s="21"/>
      <c r="W10" s="21"/>
      <c r="X10" s="21"/>
      <c r="Y10" s="21"/>
      <c r="Z10" s="21"/>
      <c r="AA10" s="24"/>
      <c r="AB10" s="24"/>
      <c r="AC10" s="24"/>
      <c r="AD10" s="24"/>
      <c r="AE10" s="24"/>
      <c r="AF10" s="21"/>
      <c r="AG10" s="21"/>
      <c r="AH10" s="21"/>
      <c r="AI10" s="21"/>
      <c r="AJ10" s="21"/>
      <c r="AK10" s="24"/>
      <c r="AL10" s="24"/>
      <c r="AM10" s="24"/>
      <c r="AN10" s="24"/>
      <c r="AO10" s="24"/>
      <c r="AP10" s="21"/>
      <c r="AQ10" s="21"/>
      <c r="AR10" s="21"/>
      <c r="AS10" s="21"/>
      <c r="AT10" s="21"/>
      <c r="AU10" s="24"/>
      <c r="AV10" s="24"/>
      <c r="AW10" s="24"/>
      <c r="AX10" s="24"/>
      <c r="AY10" s="24"/>
      <c r="BB10" s="42">
        <f t="shared" si="1"/>
        <v>10</v>
      </c>
      <c r="BC10" s="42">
        <f t="shared" si="2"/>
        <v>30</v>
      </c>
      <c r="BD10" s="42">
        <f>V10+AA10+AF10+AK10+AP10</f>
        <v>0</v>
      </c>
      <c r="BE10" s="42">
        <f t="shared" si="3"/>
        <v>0</v>
      </c>
      <c r="BF10" s="103">
        <f t="shared" si="4"/>
        <v>40</v>
      </c>
    </row>
    <row r="11" spans="1:58" s="50" customFormat="1" ht="16.149999999999999" customHeight="1" x14ac:dyDescent="0.25">
      <c r="A11" s="303" t="s">
        <v>109</v>
      </c>
      <c r="B11" s="303"/>
      <c r="C11" s="303"/>
      <c r="D11" s="303"/>
      <c r="E11" s="303"/>
      <c r="F11" s="303"/>
      <c r="G11" s="303"/>
      <c r="H11" s="67">
        <f>SUM(H7:H10)</f>
        <v>110</v>
      </c>
      <c r="I11" s="67">
        <f>SUM(I7:I10)</f>
        <v>7</v>
      </c>
      <c r="J11" s="67"/>
      <c r="K11" s="67"/>
      <c r="L11" s="68">
        <f>SUM(L7:L10)</f>
        <v>35</v>
      </c>
      <c r="M11" s="68"/>
      <c r="N11" s="68"/>
      <c r="O11" s="68"/>
      <c r="P11" s="68"/>
      <c r="Q11" s="67">
        <f>SUM(Q7:Q10)</f>
        <v>62</v>
      </c>
      <c r="R11" s="67"/>
      <c r="S11" s="67"/>
      <c r="T11" s="67"/>
      <c r="U11" s="67"/>
      <c r="V11" s="68">
        <f>SUM(V7:V10)</f>
        <v>13</v>
      </c>
      <c r="W11" s="68"/>
      <c r="X11" s="68"/>
      <c r="Y11" s="68"/>
      <c r="Z11" s="68"/>
      <c r="AA11" s="67"/>
      <c r="AB11" s="67"/>
      <c r="AC11" s="67"/>
      <c r="AD11" s="67"/>
      <c r="AE11" s="67"/>
      <c r="AF11" s="68"/>
      <c r="AG11" s="68"/>
      <c r="AH11" s="68"/>
      <c r="AI11" s="68"/>
      <c r="AJ11" s="68"/>
      <c r="AK11" s="67"/>
      <c r="AL11" s="24"/>
      <c r="AM11" s="24"/>
      <c r="AN11" s="24"/>
      <c r="AO11" s="24"/>
      <c r="AP11" s="21"/>
      <c r="AQ11" s="21"/>
      <c r="AR11" s="21"/>
      <c r="AS11" s="21"/>
      <c r="AT11" s="21"/>
      <c r="AU11" s="24"/>
      <c r="AV11" s="24"/>
      <c r="AW11" s="24"/>
      <c r="AX11" s="24"/>
      <c r="AY11" s="24"/>
    </row>
    <row r="12" spans="1:58" s="50" customFormat="1" ht="16.149999999999999" customHeight="1" x14ac:dyDescent="0.25">
      <c r="A12" s="277" t="s">
        <v>51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</row>
    <row r="13" spans="1:58" s="50" customFormat="1" ht="24" customHeight="1" x14ac:dyDescent="0.25">
      <c r="A13" s="86">
        <v>5</v>
      </c>
      <c r="B13" s="86" t="s">
        <v>223</v>
      </c>
      <c r="C13" s="29" t="s">
        <v>224</v>
      </c>
      <c r="D13" s="258" t="s">
        <v>225</v>
      </c>
      <c r="E13" s="258"/>
      <c r="F13" s="24"/>
      <c r="G13" s="96" t="s">
        <v>226</v>
      </c>
      <c r="H13" s="24">
        <f>L13+Q13+V13+AA13+AF13+AK13+AP13+AU13</f>
        <v>35</v>
      </c>
      <c r="I13" s="24">
        <v>2</v>
      </c>
      <c r="J13" s="24">
        <f>V13</f>
        <v>10</v>
      </c>
      <c r="K13" s="24">
        <v>1</v>
      </c>
      <c r="L13" s="21">
        <v>10</v>
      </c>
      <c r="M13" s="21" t="s">
        <v>45</v>
      </c>
      <c r="N13" s="21"/>
      <c r="O13" s="21">
        <v>30</v>
      </c>
      <c r="P13" s="21">
        <v>1</v>
      </c>
      <c r="Q13" s="24">
        <v>15</v>
      </c>
      <c r="R13" s="24"/>
      <c r="S13" s="24"/>
      <c r="T13" s="24">
        <v>30</v>
      </c>
      <c r="U13" s="24">
        <v>1</v>
      </c>
      <c r="V13" s="21">
        <v>10</v>
      </c>
      <c r="W13" s="21"/>
      <c r="X13" s="21"/>
      <c r="Y13" s="21">
        <v>5</v>
      </c>
      <c r="Z13" s="21">
        <v>6</v>
      </c>
      <c r="AA13" s="24"/>
      <c r="AB13" s="24"/>
      <c r="AC13" s="24"/>
      <c r="AD13" s="24"/>
      <c r="AE13" s="24"/>
      <c r="AF13" s="21"/>
      <c r="AG13" s="21"/>
      <c r="AH13" s="21"/>
      <c r="AI13" s="21"/>
      <c r="AJ13" s="21"/>
      <c r="AK13" s="24"/>
      <c r="AL13" s="24"/>
      <c r="AM13" s="24"/>
      <c r="AN13" s="24"/>
      <c r="AO13" s="24"/>
      <c r="AP13" s="21"/>
      <c r="AQ13" s="21"/>
      <c r="AR13" s="21"/>
      <c r="AS13" s="21"/>
      <c r="AT13" s="21"/>
      <c r="AU13" s="24"/>
      <c r="AV13" s="24"/>
      <c r="AW13" s="24"/>
      <c r="AX13" s="24"/>
      <c r="AY13" s="24"/>
      <c r="BB13" s="42">
        <f t="shared" ref="BB13" si="5">L13</f>
        <v>10</v>
      </c>
      <c r="BC13" s="42">
        <f t="shared" ref="BC13" si="6">Q13</f>
        <v>15</v>
      </c>
      <c r="BD13" s="42">
        <f t="shared" ref="BD13:BD18" si="7">V13+AA13+AF13+AK13+AP13</f>
        <v>10</v>
      </c>
      <c r="BE13" s="42">
        <f t="shared" ref="BE13" si="8">AU13</f>
        <v>0</v>
      </c>
      <c r="BF13" s="103">
        <f t="shared" ref="BF13" si="9">SUM(BB13:BE13)</f>
        <v>35</v>
      </c>
    </row>
    <row r="14" spans="1:58" s="50" customFormat="1" ht="24" customHeight="1" x14ac:dyDescent="0.25">
      <c r="A14" s="85">
        <v>6</v>
      </c>
      <c r="B14" s="85" t="s">
        <v>227</v>
      </c>
      <c r="C14" s="29" t="s">
        <v>228</v>
      </c>
      <c r="D14" s="346" t="s">
        <v>229</v>
      </c>
      <c r="E14" s="347"/>
      <c r="F14" s="24"/>
      <c r="G14" s="123" t="s">
        <v>230</v>
      </c>
      <c r="H14" s="24">
        <f>L14+Q14+V14+AA14+AF14+AK14+AP14+AU14</f>
        <v>20</v>
      </c>
      <c r="I14" s="24">
        <v>1</v>
      </c>
      <c r="J14" s="24">
        <f>V14</f>
        <v>10</v>
      </c>
      <c r="K14" s="24">
        <v>1</v>
      </c>
      <c r="L14" s="228">
        <v>10</v>
      </c>
      <c r="M14" s="228" t="s">
        <v>36</v>
      </c>
      <c r="N14" s="228"/>
      <c r="O14" s="228">
        <v>30</v>
      </c>
      <c r="P14" s="228">
        <v>1</v>
      </c>
      <c r="Q14" s="24"/>
      <c r="R14" s="24"/>
      <c r="S14" s="24"/>
      <c r="T14" s="24"/>
      <c r="U14" s="24"/>
      <c r="V14" s="21">
        <v>10</v>
      </c>
      <c r="W14" s="21"/>
      <c r="X14" s="21"/>
      <c r="Y14" s="21">
        <v>5</v>
      </c>
      <c r="Z14" s="21">
        <v>6</v>
      </c>
      <c r="AA14" s="24"/>
      <c r="AB14" s="24"/>
      <c r="AC14" s="24"/>
      <c r="AD14" s="24"/>
      <c r="AE14" s="24"/>
      <c r="AF14" s="228"/>
      <c r="AG14" s="228"/>
      <c r="AH14" s="228"/>
      <c r="AI14" s="228"/>
      <c r="AJ14" s="228"/>
      <c r="AK14" s="24"/>
      <c r="AL14" s="24"/>
      <c r="AM14" s="24"/>
      <c r="AN14" s="24"/>
      <c r="AO14" s="24"/>
      <c r="AP14" s="228"/>
      <c r="AQ14" s="228"/>
      <c r="AR14" s="228"/>
      <c r="AS14" s="228"/>
      <c r="AT14" s="228"/>
      <c r="AU14" s="24"/>
      <c r="AV14" s="24"/>
      <c r="AW14" s="24"/>
      <c r="AX14" s="24"/>
      <c r="AY14" s="24"/>
      <c r="BB14" s="42">
        <f t="shared" ref="BB14:BB18" si="10">L14</f>
        <v>10</v>
      </c>
      <c r="BC14" s="42">
        <f t="shared" ref="BC14:BC18" si="11">Q14</f>
        <v>0</v>
      </c>
      <c r="BD14" s="42">
        <f t="shared" si="7"/>
        <v>10</v>
      </c>
      <c r="BE14" s="42">
        <f t="shared" ref="BE14:BE18" si="12">AU14</f>
        <v>0</v>
      </c>
      <c r="BF14" s="103">
        <f t="shared" ref="BF14:BF18" si="13">SUM(BB14:BE14)</f>
        <v>20</v>
      </c>
    </row>
    <row r="15" spans="1:58" s="114" customFormat="1" ht="16.149999999999999" customHeight="1" x14ac:dyDescent="0.25">
      <c r="A15" s="232">
        <v>7</v>
      </c>
      <c r="B15" s="232" t="s">
        <v>231</v>
      </c>
      <c r="C15" s="181" t="s">
        <v>232</v>
      </c>
      <c r="D15" s="335" t="s">
        <v>54</v>
      </c>
      <c r="E15" s="231" t="s">
        <v>233</v>
      </c>
      <c r="F15" s="64"/>
      <c r="G15" s="118" t="s">
        <v>234</v>
      </c>
      <c r="H15" s="64">
        <f>SUM(L15:L17,Q15:Q17,V15:V17,AA15:AA17,AF15:AF17,AK15:AK17,AP15:AP17,AU15:AU17)</f>
        <v>105</v>
      </c>
      <c r="I15" s="224">
        <v>5</v>
      </c>
      <c r="J15" s="160">
        <f>SUM(AA15:AA17,AF15:AF17,AK15:AK17,AP15:AP17,AU15:AU17)</f>
        <v>30</v>
      </c>
      <c r="K15" s="64">
        <v>2</v>
      </c>
      <c r="L15" s="229">
        <v>10</v>
      </c>
      <c r="M15" s="229" t="s">
        <v>45</v>
      </c>
      <c r="N15" s="229"/>
      <c r="O15" s="229">
        <v>30</v>
      </c>
      <c r="P15" s="229">
        <v>1</v>
      </c>
      <c r="Q15" s="64">
        <v>25</v>
      </c>
      <c r="R15" s="64"/>
      <c r="S15" s="64"/>
      <c r="T15" s="64">
        <v>30</v>
      </c>
      <c r="U15" s="64">
        <v>1</v>
      </c>
      <c r="V15" s="229">
        <v>10</v>
      </c>
      <c r="W15" s="229"/>
      <c r="X15" s="229"/>
      <c r="Y15" s="229">
        <v>5</v>
      </c>
      <c r="Z15" s="229">
        <v>6</v>
      </c>
      <c r="AA15" s="64"/>
      <c r="AB15" s="64"/>
      <c r="AC15" s="64"/>
      <c r="AD15" s="64"/>
      <c r="AE15" s="64"/>
      <c r="AF15" s="229"/>
      <c r="AG15" s="229"/>
      <c r="AH15" s="229"/>
      <c r="AI15" s="229"/>
      <c r="AJ15" s="229"/>
      <c r="AK15" s="64"/>
      <c r="AL15" s="64"/>
      <c r="AM15" s="64"/>
      <c r="AN15" s="64"/>
      <c r="AO15" s="64"/>
      <c r="AP15" s="229"/>
      <c r="AQ15" s="229"/>
      <c r="AR15" s="229"/>
      <c r="AS15" s="229"/>
      <c r="AT15" s="229"/>
      <c r="AU15" s="64"/>
      <c r="AV15" s="64"/>
      <c r="AW15" s="64"/>
      <c r="AX15" s="64"/>
      <c r="AY15" s="64"/>
      <c r="BB15" s="78">
        <f t="shared" si="10"/>
        <v>10</v>
      </c>
      <c r="BC15" s="78">
        <f t="shared" si="11"/>
        <v>25</v>
      </c>
      <c r="BD15" s="78">
        <f t="shared" si="7"/>
        <v>10</v>
      </c>
      <c r="BE15" s="78">
        <f t="shared" si="12"/>
        <v>0</v>
      </c>
      <c r="BF15" s="103">
        <f t="shared" si="13"/>
        <v>45</v>
      </c>
    </row>
    <row r="16" spans="1:58" s="114" customFormat="1" ht="16.149999999999999" customHeight="1" x14ac:dyDescent="0.25">
      <c r="A16" s="232">
        <v>8</v>
      </c>
      <c r="B16" s="232" t="s">
        <v>231</v>
      </c>
      <c r="C16" s="181" t="s">
        <v>232</v>
      </c>
      <c r="D16" s="336"/>
      <c r="E16" s="231" t="s">
        <v>233</v>
      </c>
      <c r="F16" s="64"/>
      <c r="G16" s="118" t="s">
        <v>235</v>
      </c>
      <c r="H16" s="64"/>
      <c r="I16" s="226"/>
      <c r="J16" s="160"/>
      <c r="K16" s="227"/>
      <c r="L16" s="229">
        <v>10</v>
      </c>
      <c r="M16" s="229"/>
      <c r="N16" s="229"/>
      <c r="O16" s="229">
        <v>30</v>
      </c>
      <c r="P16" s="229">
        <v>1</v>
      </c>
      <c r="Q16" s="64">
        <v>10</v>
      </c>
      <c r="R16" s="64"/>
      <c r="S16" s="64"/>
      <c r="T16" s="64">
        <v>30</v>
      </c>
      <c r="U16" s="64">
        <v>1</v>
      </c>
      <c r="V16" s="229"/>
      <c r="W16" s="229"/>
      <c r="X16" s="229"/>
      <c r="Y16" s="229"/>
      <c r="Z16" s="229"/>
      <c r="AA16" s="64"/>
      <c r="AB16" s="64"/>
      <c r="AC16" s="64"/>
      <c r="AD16" s="64"/>
      <c r="AE16" s="64"/>
      <c r="AF16" s="229"/>
      <c r="AG16" s="229"/>
      <c r="AH16" s="229"/>
      <c r="AI16" s="229"/>
      <c r="AJ16" s="229"/>
      <c r="AK16" s="64"/>
      <c r="AL16" s="64"/>
      <c r="AM16" s="64"/>
      <c r="AN16" s="64"/>
      <c r="AO16" s="64"/>
      <c r="AP16" s="229"/>
      <c r="AQ16" s="229"/>
      <c r="AR16" s="229"/>
      <c r="AS16" s="229"/>
      <c r="AT16" s="229"/>
      <c r="AU16" s="64"/>
      <c r="AV16" s="64"/>
      <c r="AW16" s="64"/>
      <c r="AX16" s="64"/>
      <c r="AY16" s="64"/>
      <c r="BB16" s="78">
        <f t="shared" ref="BB16:BB17" si="14">L16</f>
        <v>10</v>
      </c>
      <c r="BC16" s="78">
        <f t="shared" ref="BC16:BC17" si="15">Q16</f>
        <v>10</v>
      </c>
      <c r="BD16" s="78">
        <f t="shared" si="7"/>
        <v>0</v>
      </c>
      <c r="BE16" s="78">
        <f t="shared" ref="BE16:BE17" si="16">AU16</f>
        <v>0</v>
      </c>
      <c r="BF16" s="103">
        <f t="shared" ref="BF16:BF17" si="17">SUM(BB16:BE16)</f>
        <v>20</v>
      </c>
    </row>
    <row r="17" spans="1:58" s="114" customFormat="1" ht="16.149999999999999" customHeight="1" x14ac:dyDescent="0.25">
      <c r="A17" s="232">
        <v>9</v>
      </c>
      <c r="B17" s="232" t="s">
        <v>231</v>
      </c>
      <c r="C17" s="181" t="s">
        <v>232</v>
      </c>
      <c r="D17" s="337"/>
      <c r="E17" s="231" t="s">
        <v>233</v>
      </c>
      <c r="F17" s="64"/>
      <c r="G17" s="118" t="s">
        <v>114</v>
      </c>
      <c r="H17" s="64"/>
      <c r="I17" s="226"/>
      <c r="J17" s="160"/>
      <c r="K17" s="227"/>
      <c r="L17" s="229"/>
      <c r="M17" s="229"/>
      <c r="N17" s="229"/>
      <c r="O17" s="229"/>
      <c r="P17" s="229"/>
      <c r="Q17" s="64"/>
      <c r="R17" s="64"/>
      <c r="S17" s="64"/>
      <c r="T17" s="64"/>
      <c r="U17" s="64"/>
      <c r="V17" s="229">
        <v>10</v>
      </c>
      <c r="W17" s="229"/>
      <c r="X17" s="229"/>
      <c r="Y17" s="229">
        <v>5</v>
      </c>
      <c r="Z17" s="229">
        <v>6</v>
      </c>
      <c r="AA17" s="64">
        <v>10</v>
      </c>
      <c r="AB17" s="64"/>
      <c r="AC17" s="64"/>
      <c r="AD17" s="64">
        <v>5</v>
      </c>
      <c r="AE17" s="64">
        <v>6</v>
      </c>
      <c r="AF17" s="229">
        <v>10</v>
      </c>
      <c r="AG17" s="229"/>
      <c r="AH17" s="229"/>
      <c r="AI17" s="229">
        <v>5</v>
      </c>
      <c r="AJ17" s="229">
        <v>6</v>
      </c>
      <c r="AK17" s="64">
        <v>10</v>
      </c>
      <c r="AL17" s="64"/>
      <c r="AM17" s="64"/>
      <c r="AN17" s="64">
        <v>15</v>
      </c>
      <c r="AO17" s="64">
        <v>2</v>
      </c>
      <c r="AP17" s="229"/>
      <c r="AQ17" s="229"/>
      <c r="AR17" s="229"/>
      <c r="AS17" s="229"/>
      <c r="AT17" s="229"/>
      <c r="AU17" s="64"/>
      <c r="AV17" s="64"/>
      <c r="AW17" s="64"/>
      <c r="AX17" s="64"/>
      <c r="AY17" s="64"/>
      <c r="BB17" s="78">
        <f t="shared" si="14"/>
        <v>0</v>
      </c>
      <c r="BC17" s="78">
        <f t="shared" si="15"/>
        <v>0</v>
      </c>
      <c r="BD17" s="78">
        <f t="shared" si="7"/>
        <v>40</v>
      </c>
      <c r="BE17" s="78">
        <f t="shared" si="16"/>
        <v>0</v>
      </c>
      <c r="BF17" s="103">
        <f t="shared" si="17"/>
        <v>40</v>
      </c>
    </row>
    <row r="18" spans="1:58" s="50" customFormat="1" ht="16.149999999999999" customHeight="1" x14ac:dyDescent="0.25">
      <c r="A18" s="233">
        <v>10</v>
      </c>
      <c r="B18" s="232" t="s">
        <v>236</v>
      </c>
      <c r="C18" s="181" t="s">
        <v>237</v>
      </c>
      <c r="D18" s="333" t="s">
        <v>238</v>
      </c>
      <c r="E18" s="334"/>
      <c r="F18" s="24"/>
      <c r="G18" s="230" t="s">
        <v>40</v>
      </c>
      <c r="H18" s="24">
        <f>L18+Q18+V18+AA18+AF18+AK18+AP18+AU18</f>
        <v>25</v>
      </c>
      <c r="I18" s="24">
        <v>2</v>
      </c>
      <c r="J18" s="93">
        <f>V18+AA18+AF18+AK18+AP18+AU18</f>
        <v>10</v>
      </c>
      <c r="K18" s="24"/>
      <c r="L18" s="228">
        <v>5</v>
      </c>
      <c r="M18" s="228" t="s">
        <v>45</v>
      </c>
      <c r="N18" s="228"/>
      <c r="O18" s="228">
        <v>30</v>
      </c>
      <c r="P18" s="228">
        <v>1</v>
      </c>
      <c r="Q18" s="64">
        <v>10</v>
      </c>
      <c r="R18" s="64"/>
      <c r="S18" s="64"/>
      <c r="T18" s="64">
        <v>30</v>
      </c>
      <c r="U18" s="64">
        <v>1</v>
      </c>
      <c r="V18" s="229">
        <v>10</v>
      </c>
      <c r="W18" s="228"/>
      <c r="X18" s="228"/>
      <c r="Y18" s="228">
        <v>10</v>
      </c>
      <c r="Z18" s="228">
        <v>3</v>
      </c>
      <c r="AA18" s="24"/>
      <c r="AB18" s="24"/>
      <c r="AC18" s="24"/>
      <c r="AD18" s="24"/>
      <c r="AE18" s="24"/>
      <c r="AF18" s="228"/>
      <c r="AG18" s="228"/>
      <c r="AH18" s="229"/>
      <c r="AI18" s="228"/>
      <c r="AJ18" s="228"/>
      <c r="AK18" s="24"/>
      <c r="AL18" s="24"/>
      <c r="AM18" s="24"/>
      <c r="AN18" s="24"/>
      <c r="AO18" s="24"/>
      <c r="AP18" s="228"/>
      <c r="AQ18" s="228"/>
      <c r="AR18" s="228"/>
      <c r="AS18" s="228"/>
      <c r="AT18" s="228"/>
      <c r="AU18" s="24"/>
      <c r="AV18" s="24"/>
      <c r="AW18" s="24"/>
      <c r="AX18" s="24"/>
      <c r="AY18" s="24"/>
      <c r="BB18" s="42">
        <f t="shared" si="10"/>
        <v>5</v>
      </c>
      <c r="BC18" s="42">
        <f t="shared" si="11"/>
        <v>10</v>
      </c>
      <c r="BD18" s="42">
        <f t="shared" si="7"/>
        <v>10</v>
      </c>
      <c r="BE18" s="42">
        <f t="shared" si="12"/>
        <v>0</v>
      </c>
      <c r="BF18" s="103">
        <f t="shared" si="13"/>
        <v>25</v>
      </c>
    </row>
    <row r="19" spans="1:58" s="50" customFormat="1" ht="16.149999999999999" customHeight="1" x14ac:dyDescent="0.25">
      <c r="A19" s="303" t="s">
        <v>66</v>
      </c>
      <c r="B19" s="303"/>
      <c r="C19" s="303"/>
      <c r="D19" s="303"/>
      <c r="E19" s="303"/>
      <c r="F19" s="303"/>
      <c r="G19" s="303"/>
      <c r="H19" s="67">
        <f>SUM(H13:H18)</f>
        <v>185</v>
      </c>
      <c r="I19" s="67">
        <f>SUM(I13:I18)</f>
        <v>10</v>
      </c>
      <c r="J19" s="67">
        <f>SUM(J13:J18)</f>
        <v>60</v>
      </c>
      <c r="K19" s="67">
        <f>SUM(K13:K18)</f>
        <v>4</v>
      </c>
      <c r="L19" s="68">
        <f>SUM(L13:L18)</f>
        <v>45</v>
      </c>
      <c r="M19" s="68"/>
      <c r="N19" s="68"/>
      <c r="O19" s="68"/>
      <c r="P19" s="68"/>
      <c r="Q19" s="67">
        <f>SUM(Q13:Q18)</f>
        <v>60</v>
      </c>
      <c r="R19" s="67"/>
      <c r="S19" s="67"/>
      <c r="T19" s="67"/>
      <c r="U19" s="67"/>
      <c r="V19" s="68">
        <f>SUM(V13:V18)</f>
        <v>50</v>
      </c>
      <c r="W19" s="68"/>
      <c r="X19" s="68"/>
      <c r="Y19" s="68"/>
      <c r="Z19" s="68"/>
      <c r="AA19" s="67">
        <f>SUM(AA13:AA18)</f>
        <v>10</v>
      </c>
      <c r="AB19" s="67"/>
      <c r="AC19" s="67"/>
      <c r="AD19" s="67"/>
      <c r="AE19" s="67"/>
      <c r="AF19" s="68">
        <f>SUM(AF13:AF18)</f>
        <v>10</v>
      </c>
      <c r="AG19" s="68"/>
      <c r="AH19" s="68"/>
      <c r="AI19" s="68"/>
      <c r="AJ19" s="68"/>
      <c r="AK19" s="67">
        <f>SUM(AK13:AK18)</f>
        <v>10</v>
      </c>
      <c r="AL19" s="24"/>
      <c r="AM19" s="24"/>
      <c r="AN19" s="24"/>
      <c r="AO19" s="24"/>
      <c r="AP19" s="21"/>
      <c r="AQ19" s="21"/>
      <c r="AR19" s="21"/>
      <c r="AS19" s="21"/>
      <c r="AT19" s="21"/>
      <c r="AU19" s="24"/>
      <c r="AV19" s="24"/>
      <c r="AW19" s="24"/>
      <c r="AX19" s="24"/>
      <c r="AY19" s="24"/>
    </row>
    <row r="20" spans="1:58" s="50" customFormat="1" ht="16.149999999999999" customHeight="1" x14ac:dyDescent="0.25">
      <c r="A20" s="343" t="s">
        <v>239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5"/>
    </row>
    <row r="21" spans="1:58" s="50" customFormat="1" ht="16.149999999999999" customHeight="1" x14ac:dyDescent="0.25">
      <c r="A21" s="87">
        <v>11</v>
      </c>
      <c r="B21" s="87" t="s">
        <v>240</v>
      </c>
      <c r="C21" s="13" t="s">
        <v>241</v>
      </c>
      <c r="D21" s="332" t="s">
        <v>242</v>
      </c>
      <c r="E21" s="332"/>
      <c r="F21" s="14"/>
      <c r="G21" s="124" t="s">
        <v>40</v>
      </c>
      <c r="H21" s="10">
        <f>L21+Q21+V21+AA21+AF21+AK21+AP21+AU21</f>
        <v>21</v>
      </c>
      <c r="I21" s="234">
        <v>2</v>
      </c>
      <c r="J21" s="10"/>
      <c r="K21" s="22"/>
      <c r="L21" s="23"/>
      <c r="M21" s="23"/>
      <c r="N21" s="23"/>
      <c r="O21" s="23"/>
      <c r="P21" s="23"/>
      <c r="Q21" s="22">
        <v>11</v>
      </c>
      <c r="R21" s="22"/>
      <c r="S21" s="22" t="s">
        <v>45</v>
      </c>
      <c r="T21" s="22">
        <v>30</v>
      </c>
      <c r="U21" s="22">
        <v>1</v>
      </c>
      <c r="V21" s="23">
        <v>10</v>
      </c>
      <c r="W21" s="23"/>
      <c r="X21" s="23"/>
      <c r="Y21" s="217">
        <v>15</v>
      </c>
      <c r="Z21" s="217">
        <v>2</v>
      </c>
      <c r="AA21" s="179"/>
      <c r="AB21" s="179"/>
      <c r="AC21" s="179"/>
      <c r="AD21" s="179"/>
      <c r="AE21" s="179"/>
      <c r="AF21" s="186"/>
      <c r="AG21" s="15"/>
      <c r="AH21" s="15"/>
      <c r="AI21" s="187"/>
      <c r="AJ21" s="15"/>
      <c r="AK21" s="180"/>
      <c r="AL21" s="180"/>
      <c r="AM21" s="180"/>
      <c r="AN21" s="180"/>
      <c r="AO21" s="180"/>
      <c r="AP21" s="15"/>
      <c r="AQ21" s="15"/>
      <c r="AR21" s="15"/>
      <c r="AS21" s="187"/>
      <c r="AT21" s="15"/>
      <c r="AU21" s="180"/>
      <c r="AV21" s="180"/>
      <c r="AW21" s="180"/>
      <c r="AX21" s="180"/>
      <c r="AY21" s="165"/>
      <c r="BB21" s="42">
        <f t="shared" ref="BB21" si="18">L21</f>
        <v>0</v>
      </c>
      <c r="BC21" s="42">
        <f t="shared" ref="BC21" si="19">Q21</f>
        <v>11</v>
      </c>
      <c r="BD21" s="42">
        <f t="shared" ref="BD21:BD28" si="20">V21+AA21+AF21+AK21+AP21</f>
        <v>10</v>
      </c>
      <c r="BE21" s="42">
        <f t="shared" ref="BE21" si="21">AU21</f>
        <v>0</v>
      </c>
      <c r="BF21" s="103">
        <f t="shared" ref="BF21" si="22">SUM(BB21:BE21)</f>
        <v>21</v>
      </c>
    </row>
    <row r="22" spans="1:58" s="50" customFormat="1" ht="25.15" customHeight="1" x14ac:dyDescent="0.25">
      <c r="A22" s="88">
        <v>12</v>
      </c>
      <c r="B22" s="87" t="s">
        <v>243</v>
      </c>
      <c r="C22" s="13" t="s">
        <v>244</v>
      </c>
      <c r="D22" s="338" t="s">
        <v>245</v>
      </c>
      <c r="E22" s="338"/>
      <c r="F22" s="9"/>
      <c r="G22" s="98" t="s">
        <v>108</v>
      </c>
      <c r="H22" s="10">
        <f>L22+Q22+V22+AA22+AF22+AK22+AP22+AU22</f>
        <v>26</v>
      </c>
      <c r="I22" s="225">
        <v>2</v>
      </c>
      <c r="J22" s="10"/>
      <c r="K22" s="10"/>
      <c r="L22" s="11">
        <v>6</v>
      </c>
      <c r="M22" s="11" t="s">
        <v>45</v>
      </c>
      <c r="N22" s="11"/>
      <c r="O22" s="11">
        <v>30</v>
      </c>
      <c r="P22" s="11">
        <v>1</v>
      </c>
      <c r="Q22" s="19"/>
      <c r="R22" s="19"/>
      <c r="S22" s="19"/>
      <c r="T22" s="19"/>
      <c r="U22" s="19"/>
      <c r="V22" s="11">
        <v>20</v>
      </c>
      <c r="W22" s="11"/>
      <c r="X22" s="11"/>
      <c r="Y22" s="11">
        <v>10</v>
      </c>
      <c r="Z22" s="11">
        <v>5</v>
      </c>
      <c r="AA22" s="181"/>
      <c r="AB22" s="181"/>
      <c r="AC22" s="181"/>
      <c r="AD22" s="181"/>
      <c r="AE22" s="181"/>
      <c r="AF22" s="188"/>
      <c r="AG22" s="189"/>
      <c r="AH22" s="189"/>
      <c r="AI22" s="189"/>
      <c r="AJ22" s="189"/>
      <c r="AK22" s="164"/>
      <c r="AL22" s="164"/>
      <c r="AM22" s="164"/>
      <c r="AN22" s="164"/>
      <c r="AO22" s="164"/>
      <c r="AP22" s="189"/>
      <c r="AQ22" s="189"/>
      <c r="AR22" s="189"/>
      <c r="AS22" s="189"/>
      <c r="AT22" s="189"/>
      <c r="AU22" s="164"/>
      <c r="AV22" s="164"/>
      <c r="AW22" s="164"/>
      <c r="AX22" s="164"/>
      <c r="AY22" s="182"/>
      <c r="BB22" s="42">
        <f t="shared" ref="BB22:BB28" si="23">L22</f>
        <v>6</v>
      </c>
      <c r="BC22" s="42">
        <f t="shared" ref="BC22:BC28" si="24">Q22</f>
        <v>0</v>
      </c>
      <c r="BD22" s="42">
        <f t="shared" si="20"/>
        <v>20</v>
      </c>
      <c r="BE22" s="42">
        <f t="shared" ref="BE22:BE28" si="25">AU22</f>
        <v>0</v>
      </c>
      <c r="BF22" s="103">
        <f t="shared" ref="BF22:BF28" si="26">SUM(BB22:BE22)</f>
        <v>26</v>
      </c>
    </row>
    <row r="23" spans="1:58" s="50" customFormat="1" ht="16.149999999999999" customHeight="1" x14ac:dyDescent="0.25">
      <c r="A23" s="87">
        <v>13</v>
      </c>
      <c r="B23" s="87" t="s">
        <v>246</v>
      </c>
      <c r="C23" s="13" t="s">
        <v>247</v>
      </c>
      <c r="D23" s="289" t="s">
        <v>248</v>
      </c>
      <c r="E23" s="290"/>
      <c r="F23" s="8"/>
      <c r="G23" s="98" t="s">
        <v>40</v>
      </c>
      <c r="H23" s="10">
        <f>L23+Q23+V23+AA23+AF23+AK23+AP23+AU23</f>
        <v>22</v>
      </c>
      <c r="I23" s="225">
        <v>2</v>
      </c>
      <c r="J23" s="10"/>
      <c r="K23" s="10"/>
      <c r="L23" s="11">
        <v>10</v>
      </c>
      <c r="M23" s="11" t="s">
        <v>45</v>
      </c>
      <c r="N23" s="11"/>
      <c r="O23" s="11">
        <v>30</v>
      </c>
      <c r="P23" s="11">
        <v>1</v>
      </c>
      <c r="Q23" s="10"/>
      <c r="R23" s="10"/>
      <c r="S23" s="10"/>
      <c r="T23" s="10"/>
      <c r="U23" s="10"/>
      <c r="V23" s="11">
        <v>12</v>
      </c>
      <c r="W23" s="11"/>
      <c r="X23" s="11"/>
      <c r="Y23" s="11">
        <v>10</v>
      </c>
      <c r="Z23" s="11">
        <v>5</v>
      </c>
      <c r="AA23" s="181"/>
      <c r="AB23" s="181"/>
      <c r="AC23" s="181"/>
      <c r="AD23" s="181"/>
      <c r="AE23" s="181"/>
      <c r="AF23" s="82"/>
      <c r="AG23" s="88"/>
      <c r="AH23" s="88"/>
      <c r="AI23" s="88"/>
      <c r="AJ23" s="88"/>
      <c r="AK23" s="164"/>
      <c r="AL23" s="164"/>
      <c r="AM23" s="164"/>
      <c r="AN23" s="164"/>
      <c r="AO23" s="164"/>
      <c r="AP23" s="88"/>
      <c r="AQ23" s="88"/>
      <c r="AR23" s="88"/>
      <c r="AS23" s="88"/>
      <c r="AT23" s="88"/>
      <c r="AU23" s="164"/>
      <c r="AV23" s="164"/>
      <c r="AW23" s="164"/>
      <c r="AX23" s="164"/>
      <c r="AY23" s="182"/>
      <c r="BB23" s="42">
        <f t="shared" si="23"/>
        <v>10</v>
      </c>
      <c r="BC23" s="42">
        <f t="shared" si="24"/>
        <v>0</v>
      </c>
      <c r="BD23" s="42">
        <f t="shared" si="20"/>
        <v>12</v>
      </c>
      <c r="BE23" s="42">
        <f t="shared" si="25"/>
        <v>0</v>
      </c>
      <c r="BF23" s="103">
        <f t="shared" si="26"/>
        <v>22</v>
      </c>
    </row>
    <row r="24" spans="1:58" s="50" customFormat="1" ht="16.149999999999999" customHeight="1" x14ac:dyDescent="0.25">
      <c r="A24" s="87">
        <v>14</v>
      </c>
      <c r="B24" s="87" t="s">
        <v>249</v>
      </c>
      <c r="C24" s="211" t="s">
        <v>250</v>
      </c>
      <c r="D24" s="289" t="s">
        <v>251</v>
      </c>
      <c r="E24" s="290"/>
      <c r="F24" s="143"/>
      <c r="G24" s="125" t="s">
        <v>40</v>
      </c>
      <c r="H24" s="10">
        <f t="shared" ref="H24:H28" si="27">L24+Q24+V24+AA24+AF24+AK24+AP24+AU24</f>
        <v>22</v>
      </c>
      <c r="I24" s="225">
        <v>2</v>
      </c>
      <c r="J24" s="10"/>
      <c r="K24" s="10"/>
      <c r="L24" s="11"/>
      <c r="M24" s="11"/>
      <c r="N24" s="11"/>
      <c r="O24" s="11"/>
      <c r="P24" s="11"/>
      <c r="Q24" s="10">
        <v>14</v>
      </c>
      <c r="R24" s="10"/>
      <c r="S24" s="10" t="s">
        <v>45</v>
      </c>
      <c r="T24" s="10">
        <v>30</v>
      </c>
      <c r="U24" s="10">
        <v>1</v>
      </c>
      <c r="V24" s="11">
        <v>8</v>
      </c>
      <c r="W24" s="11"/>
      <c r="X24" s="11"/>
      <c r="Y24" s="216">
        <v>15</v>
      </c>
      <c r="Z24" s="216">
        <v>2</v>
      </c>
      <c r="AA24" s="181"/>
      <c r="AB24" s="181"/>
      <c r="AC24" s="181"/>
      <c r="AD24" s="179"/>
      <c r="AE24" s="179"/>
      <c r="AF24" s="172"/>
      <c r="AG24" s="162"/>
      <c r="AH24" s="162"/>
      <c r="AI24" s="162"/>
      <c r="AJ24" s="162"/>
      <c r="AK24" s="161"/>
      <c r="AL24" s="161"/>
      <c r="AM24" s="161"/>
      <c r="AN24" s="161"/>
      <c r="AO24" s="161"/>
      <c r="AP24" s="162"/>
      <c r="AQ24" s="162"/>
      <c r="AR24" s="162"/>
      <c r="AS24" s="162"/>
      <c r="AT24" s="162"/>
      <c r="AU24" s="161"/>
      <c r="AV24" s="161"/>
      <c r="AW24" s="161"/>
      <c r="AX24" s="161"/>
      <c r="AY24" s="165"/>
      <c r="BB24" s="42">
        <f t="shared" si="23"/>
        <v>0</v>
      </c>
      <c r="BC24" s="42">
        <f t="shared" si="24"/>
        <v>14</v>
      </c>
      <c r="BD24" s="42">
        <f t="shared" si="20"/>
        <v>8</v>
      </c>
      <c r="BE24" s="42">
        <f t="shared" si="25"/>
        <v>0</v>
      </c>
      <c r="BF24" s="103">
        <f t="shared" si="26"/>
        <v>22</v>
      </c>
    </row>
    <row r="25" spans="1:58" s="50" customFormat="1" ht="25.15" customHeight="1" x14ac:dyDescent="0.25">
      <c r="A25" s="87">
        <v>15</v>
      </c>
      <c r="B25" s="87" t="s">
        <v>252</v>
      </c>
      <c r="C25" s="13" t="s">
        <v>253</v>
      </c>
      <c r="D25" s="332" t="s">
        <v>254</v>
      </c>
      <c r="E25" s="332"/>
      <c r="F25" s="144"/>
      <c r="G25" s="126" t="s">
        <v>255</v>
      </c>
      <c r="H25" s="10">
        <f t="shared" si="27"/>
        <v>20</v>
      </c>
      <c r="I25" s="248">
        <v>2</v>
      </c>
      <c r="J25" s="22"/>
      <c r="K25" s="22"/>
      <c r="L25" s="23"/>
      <c r="M25" s="23"/>
      <c r="N25" s="23"/>
      <c r="O25" s="23"/>
      <c r="P25" s="23"/>
      <c r="Q25" s="22">
        <v>20</v>
      </c>
      <c r="R25" s="22"/>
      <c r="S25" s="22" t="s">
        <v>45</v>
      </c>
      <c r="T25" s="22">
        <v>30</v>
      </c>
      <c r="U25" s="22">
        <v>1</v>
      </c>
      <c r="V25" s="23"/>
      <c r="W25" s="23"/>
      <c r="X25" s="23"/>
      <c r="Y25" s="23"/>
      <c r="Z25" s="23"/>
      <c r="AA25" s="183"/>
      <c r="AB25" s="183"/>
      <c r="AC25" s="183"/>
      <c r="AD25" s="184"/>
      <c r="AE25" s="184"/>
      <c r="AF25" s="186"/>
      <c r="AG25" s="15"/>
      <c r="AH25" s="15"/>
      <c r="AI25" s="15"/>
      <c r="AJ25" s="15"/>
      <c r="AK25" s="180"/>
      <c r="AL25" s="180"/>
      <c r="AM25" s="180"/>
      <c r="AN25" s="180"/>
      <c r="AO25" s="180"/>
      <c r="AP25" s="15"/>
      <c r="AQ25" s="15"/>
      <c r="AR25" s="15"/>
      <c r="AS25" s="15"/>
      <c r="AT25" s="15"/>
      <c r="AU25" s="180"/>
      <c r="AV25" s="180"/>
      <c r="AW25" s="180"/>
      <c r="AX25" s="180"/>
      <c r="AY25" s="180"/>
      <c r="BB25" s="42">
        <f t="shared" si="23"/>
        <v>0</v>
      </c>
      <c r="BC25" s="42">
        <f t="shared" si="24"/>
        <v>20</v>
      </c>
      <c r="BD25" s="42">
        <f t="shared" si="20"/>
        <v>0</v>
      </c>
      <c r="BE25" s="42">
        <f t="shared" si="25"/>
        <v>0</v>
      </c>
      <c r="BF25" s="103">
        <f t="shared" si="26"/>
        <v>20</v>
      </c>
    </row>
    <row r="26" spans="1:58" s="50" customFormat="1" ht="16.149999999999999" customHeight="1" x14ac:dyDescent="0.25">
      <c r="A26" s="88">
        <v>16</v>
      </c>
      <c r="B26" s="87" t="s">
        <v>256</v>
      </c>
      <c r="C26" s="13" t="s">
        <v>257</v>
      </c>
      <c r="D26" s="304" t="s">
        <v>258</v>
      </c>
      <c r="E26" s="305"/>
      <c r="F26" s="145"/>
      <c r="G26" s="127" t="s">
        <v>259</v>
      </c>
      <c r="H26" s="10">
        <f t="shared" si="27"/>
        <v>30</v>
      </c>
      <c r="I26" s="249">
        <v>2</v>
      </c>
      <c r="J26" s="30"/>
      <c r="K26" s="30"/>
      <c r="L26" s="17">
        <v>5</v>
      </c>
      <c r="M26" s="17"/>
      <c r="N26" s="17" t="s">
        <v>45</v>
      </c>
      <c r="O26" s="17">
        <v>30</v>
      </c>
      <c r="P26" s="17">
        <v>1</v>
      </c>
      <c r="Q26" s="30">
        <v>25</v>
      </c>
      <c r="R26" s="30"/>
      <c r="S26" s="30"/>
      <c r="T26" s="30">
        <v>30</v>
      </c>
      <c r="U26" s="30">
        <v>1</v>
      </c>
      <c r="V26" s="17"/>
      <c r="W26" s="17"/>
      <c r="X26" s="17"/>
      <c r="Y26" s="17"/>
      <c r="Z26" s="17"/>
      <c r="AA26" s="181"/>
      <c r="AB26" s="181"/>
      <c r="AC26" s="181"/>
      <c r="AD26" s="179"/>
      <c r="AE26" s="179"/>
      <c r="AF26" s="12"/>
      <c r="AG26" s="12"/>
      <c r="AH26" s="12"/>
      <c r="AI26" s="12"/>
      <c r="AJ26" s="12"/>
      <c r="AK26" s="179"/>
      <c r="AL26" s="179"/>
      <c r="AM26" s="179"/>
      <c r="AN26" s="179"/>
      <c r="AO26" s="179"/>
      <c r="AP26" s="12"/>
      <c r="AQ26" s="12"/>
      <c r="AR26" s="12"/>
      <c r="AS26" s="12"/>
      <c r="AT26" s="12"/>
      <c r="AU26" s="179"/>
      <c r="AV26" s="179"/>
      <c r="AW26" s="179"/>
      <c r="AX26" s="179"/>
      <c r="AY26" s="179"/>
      <c r="BB26" s="42">
        <f t="shared" si="23"/>
        <v>5</v>
      </c>
      <c r="BC26" s="42">
        <f t="shared" si="24"/>
        <v>25</v>
      </c>
      <c r="BD26" s="42">
        <f t="shared" si="20"/>
        <v>0</v>
      </c>
      <c r="BE26" s="42">
        <f t="shared" si="25"/>
        <v>0</v>
      </c>
      <c r="BF26" s="103">
        <f t="shared" si="26"/>
        <v>30</v>
      </c>
    </row>
    <row r="27" spans="1:58" s="50" customFormat="1" ht="16.149999999999999" customHeight="1" x14ac:dyDescent="0.25">
      <c r="A27" s="87">
        <v>17</v>
      </c>
      <c r="B27" s="87" t="s">
        <v>260</v>
      </c>
      <c r="C27" s="13" t="s">
        <v>261</v>
      </c>
      <c r="D27" s="318" t="s">
        <v>262</v>
      </c>
      <c r="E27" s="319"/>
      <c r="F27" s="146"/>
      <c r="G27" s="128" t="s">
        <v>259</v>
      </c>
      <c r="H27" s="10">
        <f t="shared" si="27"/>
        <v>20</v>
      </c>
      <c r="I27" s="250">
        <v>2</v>
      </c>
      <c r="J27" s="31"/>
      <c r="K27" s="31"/>
      <c r="L27" s="32"/>
      <c r="M27" s="32"/>
      <c r="N27" s="32"/>
      <c r="O27" s="32"/>
      <c r="P27" s="32"/>
      <c r="Q27" s="31">
        <v>20</v>
      </c>
      <c r="R27" s="31"/>
      <c r="S27" s="31" t="s">
        <v>45</v>
      </c>
      <c r="T27" s="31">
        <v>30</v>
      </c>
      <c r="U27" s="31">
        <v>1</v>
      </c>
      <c r="V27" s="32"/>
      <c r="W27" s="32"/>
      <c r="X27" s="32"/>
      <c r="Y27" s="32"/>
      <c r="Z27" s="32"/>
      <c r="AA27" s="173"/>
      <c r="AB27" s="174"/>
      <c r="AC27" s="173"/>
      <c r="AD27" s="175"/>
      <c r="AE27" s="175"/>
      <c r="AF27" s="34"/>
      <c r="AG27" s="33"/>
      <c r="AH27" s="33"/>
      <c r="AI27" s="33"/>
      <c r="AJ27" s="33"/>
      <c r="AK27" s="176"/>
      <c r="AL27" s="176"/>
      <c r="AM27" s="176"/>
      <c r="AN27" s="176"/>
      <c r="AO27" s="176"/>
      <c r="AP27" s="33"/>
      <c r="AQ27" s="33"/>
      <c r="AR27" s="33"/>
      <c r="AS27" s="33"/>
      <c r="AT27" s="33"/>
      <c r="AU27" s="176"/>
      <c r="AV27" s="176"/>
      <c r="AW27" s="176"/>
      <c r="AX27" s="176"/>
      <c r="AY27" s="185"/>
      <c r="BB27" s="42">
        <f t="shared" si="23"/>
        <v>0</v>
      </c>
      <c r="BC27" s="42">
        <f t="shared" si="24"/>
        <v>20</v>
      </c>
      <c r="BD27" s="42">
        <f t="shared" si="20"/>
        <v>0</v>
      </c>
      <c r="BE27" s="42">
        <f t="shared" si="25"/>
        <v>0</v>
      </c>
      <c r="BF27" s="103">
        <f t="shared" si="26"/>
        <v>20</v>
      </c>
    </row>
    <row r="28" spans="1:58" s="50" customFormat="1" ht="16.149999999999999" customHeight="1" x14ac:dyDescent="0.25">
      <c r="A28" s="88">
        <v>18</v>
      </c>
      <c r="B28" s="87" t="s">
        <v>263</v>
      </c>
      <c r="C28" s="13" t="s">
        <v>264</v>
      </c>
      <c r="D28" s="289" t="s">
        <v>265</v>
      </c>
      <c r="E28" s="290"/>
      <c r="F28" s="143"/>
      <c r="G28" s="128" t="s">
        <v>40</v>
      </c>
      <c r="H28" s="10">
        <f t="shared" si="27"/>
        <v>20</v>
      </c>
      <c r="I28" s="160">
        <v>2</v>
      </c>
      <c r="J28" s="10"/>
      <c r="K28" s="10"/>
      <c r="L28" s="11"/>
      <c r="M28" s="11"/>
      <c r="N28" s="11"/>
      <c r="O28" s="11"/>
      <c r="P28" s="11"/>
      <c r="Q28" s="10">
        <v>20</v>
      </c>
      <c r="R28" s="10"/>
      <c r="S28" s="10" t="s">
        <v>45</v>
      </c>
      <c r="T28" s="10">
        <v>30</v>
      </c>
      <c r="U28" s="10">
        <v>1</v>
      </c>
      <c r="V28" s="11"/>
      <c r="W28" s="11"/>
      <c r="X28" s="11"/>
      <c r="Y28" s="11"/>
      <c r="Z28" s="11"/>
      <c r="AA28" s="173"/>
      <c r="AB28" s="174"/>
      <c r="AC28" s="173"/>
      <c r="AD28" s="175"/>
      <c r="AE28" s="175"/>
      <c r="AF28" s="172"/>
      <c r="AG28" s="162"/>
      <c r="AH28" s="162"/>
      <c r="AI28" s="162"/>
      <c r="AJ28" s="162"/>
      <c r="AK28" s="161"/>
      <c r="AL28" s="161"/>
      <c r="AM28" s="161"/>
      <c r="AN28" s="161"/>
      <c r="AO28" s="161"/>
      <c r="AP28" s="162"/>
      <c r="AQ28" s="162"/>
      <c r="AR28" s="162"/>
      <c r="AS28" s="162"/>
      <c r="AT28" s="162"/>
      <c r="AU28" s="161"/>
      <c r="AV28" s="161"/>
      <c r="AW28" s="161"/>
      <c r="AX28" s="161"/>
      <c r="AY28" s="165"/>
      <c r="BB28" s="42">
        <f t="shared" si="23"/>
        <v>0</v>
      </c>
      <c r="BC28" s="42">
        <f t="shared" si="24"/>
        <v>20</v>
      </c>
      <c r="BD28" s="42">
        <f t="shared" si="20"/>
        <v>0</v>
      </c>
      <c r="BE28" s="42">
        <f t="shared" si="25"/>
        <v>0</v>
      </c>
      <c r="BF28" s="103">
        <f t="shared" si="26"/>
        <v>20</v>
      </c>
    </row>
    <row r="29" spans="1:58" s="50" customFormat="1" ht="16.149999999999999" customHeight="1" x14ac:dyDescent="0.25">
      <c r="A29" s="315" t="s">
        <v>194</v>
      </c>
      <c r="B29" s="316"/>
      <c r="C29" s="316"/>
      <c r="D29" s="316"/>
      <c r="E29" s="316"/>
      <c r="F29" s="316"/>
      <c r="G29" s="317"/>
      <c r="H29" s="67">
        <f>SUM(H21:H28)</f>
        <v>181</v>
      </c>
      <c r="I29" s="67">
        <f>SUM(I21:I28)</f>
        <v>16</v>
      </c>
      <c r="J29" s="67"/>
      <c r="K29" s="67"/>
      <c r="L29" s="68">
        <f>SUM(L21:L28)</f>
        <v>21</v>
      </c>
      <c r="M29" s="68"/>
      <c r="N29" s="68"/>
      <c r="O29" s="68"/>
      <c r="P29" s="68"/>
      <c r="Q29" s="67">
        <f>SUM(Q21:Q28)</f>
        <v>110</v>
      </c>
      <c r="R29" s="67"/>
      <c r="S29" s="67"/>
      <c r="T29" s="67"/>
      <c r="U29" s="67"/>
      <c r="V29" s="68">
        <f>SUM(V21:V28)</f>
        <v>50</v>
      </c>
      <c r="W29" s="68"/>
      <c r="X29" s="68"/>
      <c r="Y29" s="68"/>
      <c r="Z29" s="68"/>
      <c r="AA29" s="93"/>
      <c r="AB29" s="93"/>
      <c r="AC29" s="93"/>
      <c r="AD29" s="93"/>
      <c r="AE29" s="93"/>
      <c r="AF29" s="21"/>
      <c r="AG29" s="21"/>
      <c r="AH29" s="21"/>
      <c r="AI29" s="21"/>
      <c r="AJ29" s="21"/>
      <c r="AK29" s="24"/>
      <c r="AL29" s="24"/>
      <c r="AM29" s="24"/>
      <c r="AN29" s="24"/>
      <c r="AO29" s="24"/>
      <c r="AP29" s="21"/>
      <c r="AQ29" s="21"/>
      <c r="AR29" s="21"/>
      <c r="AS29" s="21"/>
      <c r="AT29" s="21"/>
      <c r="AU29" s="24"/>
      <c r="AV29" s="24"/>
      <c r="AW29" s="24"/>
      <c r="AX29" s="24"/>
      <c r="AY29" s="24"/>
    </row>
    <row r="30" spans="1:58" s="50" customFormat="1" ht="16.149999999999999" customHeight="1" x14ac:dyDescent="0.25">
      <c r="A30" s="277" t="s">
        <v>67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7"/>
      <c r="AP30" s="277"/>
      <c r="AQ30" s="277"/>
      <c r="AR30" s="277"/>
      <c r="AS30" s="277"/>
      <c r="AT30" s="277"/>
      <c r="AU30" s="277"/>
      <c r="AV30" s="277"/>
      <c r="AW30" s="277"/>
      <c r="AX30" s="277"/>
      <c r="AY30" s="277"/>
    </row>
    <row r="31" spans="1:58" s="50" customFormat="1" ht="16.149999999999999" customHeight="1" x14ac:dyDescent="0.25">
      <c r="A31" s="77">
        <v>19</v>
      </c>
      <c r="B31" s="27" t="s">
        <v>75</v>
      </c>
      <c r="C31" s="41" t="s">
        <v>76</v>
      </c>
      <c r="D31" s="258" t="s">
        <v>77</v>
      </c>
      <c r="E31" s="258"/>
      <c r="F31" s="4"/>
      <c r="G31" s="102" t="s">
        <v>78</v>
      </c>
      <c r="H31" s="10">
        <f>L31+Q31+V31+AA31+AF31+AK31+AP31+AU31</f>
        <v>30</v>
      </c>
      <c r="I31" s="16">
        <v>2</v>
      </c>
      <c r="J31" s="4"/>
      <c r="K31" s="4"/>
      <c r="L31" s="5"/>
      <c r="M31" s="5"/>
      <c r="N31" s="5"/>
      <c r="O31" s="5"/>
      <c r="P31" s="5"/>
      <c r="Q31" s="4"/>
      <c r="R31" s="4"/>
      <c r="S31" s="4"/>
      <c r="T31" s="4"/>
      <c r="U31" s="4"/>
      <c r="V31" s="5">
        <v>30</v>
      </c>
      <c r="W31" s="5"/>
      <c r="X31" s="5"/>
      <c r="Y31" s="5">
        <v>15</v>
      </c>
      <c r="Z31" s="5">
        <v>2</v>
      </c>
      <c r="AA31" s="163"/>
      <c r="AB31" s="163"/>
      <c r="AC31" s="163"/>
      <c r="AD31" s="163"/>
      <c r="AE31" s="163"/>
      <c r="AF31" s="5"/>
      <c r="AG31" s="5"/>
      <c r="AH31" s="5"/>
      <c r="AI31" s="5"/>
      <c r="AJ31" s="5"/>
      <c r="AK31" s="163"/>
      <c r="AL31" s="163"/>
      <c r="AM31" s="163"/>
      <c r="AN31" s="163"/>
      <c r="AO31" s="163"/>
      <c r="AP31" s="5"/>
      <c r="AQ31" s="5"/>
      <c r="AR31" s="5"/>
      <c r="AS31" s="5"/>
      <c r="AT31" s="5"/>
      <c r="AU31" s="163"/>
      <c r="AV31" s="163"/>
      <c r="AW31" s="163"/>
      <c r="AX31" s="163"/>
      <c r="AY31" s="163"/>
      <c r="BB31" s="42">
        <f t="shared" ref="BB31" si="28">L31</f>
        <v>0</v>
      </c>
      <c r="BC31" s="42">
        <f t="shared" ref="BC31" si="29">Q31</f>
        <v>0</v>
      </c>
      <c r="BD31" s="42">
        <f>V31+AA31+AF31+AK31+AP31</f>
        <v>30</v>
      </c>
      <c r="BE31" s="42">
        <f t="shared" ref="BE31" si="30">AU31</f>
        <v>0</v>
      </c>
      <c r="BF31" s="103">
        <f t="shared" ref="BF31" si="31">SUM(BB31:BE31)</f>
        <v>30</v>
      </c>
    </row>
    <row r="32" spans="1:58" s="50" customFormat="1" ht="16.149999999999999" customHeight="1" x14ac:dyDescent="0.25">
      <c r="A32" s="303" t="s">
        <v>79</v>
      </c>
      <c r="B32" s="303"/>
      <c r="C32" s="303"/>
      <c r="D32" s="303"/>
      <c r="E32" s="303"/>
      <c r="F32" s="303"/>
      <c r="G32" s="303"/>
      <c r="H32" s="67">
        <f>SUM(H31:H31)</f>
        <v>30</v>
      </c>
      <c r="I32" s="67">
        <f>SUM(I31:I31)</f>
        <v>2</v>
      </c>
      <c r="J32" s="67"/>
      <c r="K32" s="67"/>
      <c r="L32" s="68"/>
      <c r="M32" s="68"/>
      <c r="N32" s="68"/>
      <c r="O32" s="68"/>
      <c r="P32" s="68"/>
      <c r="Q32" s="67"/>
      <c r="R32" s="67"/>
      <c r="S32" s="67"/>
      <c r="T32" s="67"/>
      <c r="U32" s="67"/>
      <c r="V32" s="68">
        <f>SUM(V31)</f>
        <v>30</v>
      </c>
      <c r="W32" s="68"/>
      <c r="X32" s="68"/>
      <c r="Y32" s="68"/>
      <c r="Z32" s="68"/>
      <c r="AA32" s="24"/>
      <c r="AB32" s="24"/>
      <c r="AC32" s="24"/>
      <c r="AD32" s="24"/>
      <c r="AE32" s="24"/>
      <c r="AF32" s="21"/>
      <c r="AG32" s="21"/>
      <c r="AH32" s="21"/>
      <c r="AI32" s="21"/>
      <c r="AJ32" s="21"/>
      <c r="AK32" s="24"/>
      <c r="AL32" s="24"/>
      <c r="AM32" s="24"/>
      <c r="AN32" s="24"/>
      <c r="AO32" s="24"/>
      <c r="AP32" s="21"/>
      <c r="AQ32" s="21"/>
      <c r="AR32" s="21"/>
      <c r="AS32" s="21"/>
      <c r="AT32" s="21"/>
      <c r="AU32" s="24"/>
      <c r="AV32" s="24"/>
      <c r="AW32" s="24"/>
      <c r="AX32" s="24"/>
      <c r="AY32" s="24"/>
    </row>
    <row r="33" spans="1:58" s="50" customFormat="1" ht="16.149999999999999" customHeight="1" x14ac:dyDescent="0.25">
      <c r="A33" s="277" t="s">
        <v>80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277"/>
      <c r="AO33" s="277"/>
      <c r="AP33" s="277"/>
      <c r="AQ33" s="277"/>
      <c r="AR33" s="277"/>
      <c r="AS33" s="277"/>
      <c r="AT33" s="277"/>
      <c r="AU33" s="277"/>
      <c r="AV33" s="277"/>
      <c r="AW33" s="277"/>
      <c r="AX33" s="277"/>
      <c r="AY33" s="277"/>
    </row>
    <row r="34" spans="1:58" s="50" customFormat="1" ht="16.149999999999999" customHeight="1" x14ac:dyDescent="0.25">
      <c r="A34" s="77">
        <v>20</v>
      </c>
      <c r="B34" s="251" t="s">
        <v>266</v>
      </c>
      <c r="C34" s="3" t="s">
        <v>267</v>
      </c>
      <c r="D34" s="341" t="s">
        <v>268</v>
      </c>
      <c r="E34" s="341"/>
      <c r="F34" s="24"/>
      <c r="G34" s="117" t="s">
        <v>269</v>
      </c>
      <c r="H34" s="10">
        <f>L34+Q34+V34+AA34+AF34+AK34+AP34+AU34</f>
        <v>20</v>
      </c>
      <c r="I34" s="24">
        <v>1</v>
      </c>
      <c r="J34" s="24"/>
      <c r="K34" s="24"/>
      <c r="L34" s="21">
        <v>5</v>
      </c>
      <c r="M34" s="21"/>
      <c r="N34" s="21" t="s">
        <v>45</v>
      </c>
      <c r="O34" s="21">
        <v>30</v>
      </c>
      <c r="P34" s="21">
        <v>1</v>
      </c>
      <c r="Q34" s="24">
        <v>5</v>
      </c>
      <c r="R34" s="24"/>
      <c r="S34" s="24"/>
      <c r="T34" s="24">
        <v>30</v>
      </c>
      <c r="U34" s="24">
        <v>1</v>
      </c>
      <c r="V34" s="21">
        <v>10</v>
      </c>
      <c r="W34" s="21"/>
      <c r="X34" s="21"/>
      <c r="Y34" s="21">
        <v>15</v>
      </c>
      <c r="Z34" s="21">
        <v>2</v>
      </c>
      <c r="AA34" s="24"/>
      <c r="AB34" s="24"/>
      <c r="AC34" s="105"/>
      <c r="AD34" s="105"/>
      <c r="AE34" s="105"/>
      <c r="AF34" s="6"/>
      <c r="AG34" s="6"/>
      <c r="AH34" s="6"/>
      <c r="AI34" s="6"/>
      <c r="AJ34" s="6"/>
      <c r="AK34" s="105"/>
      <c r="AL34" s="105"/>
      <c r="AM34" s="105"/>
      <c r="AN34" s="105"/>
      <c r="AO34" s="105"/>
      <c r="AP34" s="6"/>
      <c r="AQ34" s="6"/>
      <c r="AR34" s="6"/>
      <c r="AS34" s="6"/>
      <c r="AT34" s="6"/>
      <c r="AU34" s="105"/>
      <c r="AV34" s="105"/>
      <c r="AW34" s="105"/>
      <c r="AX34" s="105"/>
      <c r="AY34" s="105"/>
      <c r="BB34" s="42">
        <f>L34</f>
        <v>5</v>
      </c>
      <c r="BC34" s="42">
        <f>Q34</f>
        <v>5</v>
      </c>
      <c r="BD34" s="42">
        <f>AA34+AF34+AK34+AP34+AU34</f>
        <v>0</v>
      </c>
      <c r="BE34" s="42">
        <f>AU34</f>
        <v>0</v>
      </c>
      <c r="BF34" s="103">
        <f>SUM(BB34:BE34)</f>
        <v>10</v>
      </c>
    </row>
    <row r="35" spans="1:58" s="50" customFormat="1" ht="16.149999999999999" customHeight="1" x14ac:dyDescent="0.25">
      <c r="A35" s="339" t="s">
        <v>87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0"/>
      <c r="AC35" s="340"/>
      <c r="AD35" s="340"/>
      <c r="AE35" s="340"/>
      <c r="AF35" s="340"/>
      <c r="AG35" s="340"/>
      <c r="AH35" s="340"/>
      <c r="AI35" s="340"/>
      <c r="AJ35" s="340"/>
      <c r="AK35" s="340"/>
      <c r="AL35" s="340"/>
      <c r="AM35" s="340"/>
      <c r="AN35" s="340"/>
      <c r="AO35" s="340"/>
      <c r="AP35" s="340"/>
      <c r="AQ35" s="340"/>
      <c r="AR35" s="340"/>
      <c r="AS35" s="340"/>
      <c r="AT35" s="340"/>
      <c r="AU35" s="340"/>
      <c r="AV35" s="340"/>
      <c r="AW35" s="340"/>
      <c r="AX35" s="340"/>
      <c r="AY35" s="340"/>
    </row>
    <row r="36" spans="1:58" x14ac:dyDescent="0.25">
      <c r="A36" s="235"/>
      <c r="B36" s="77"/>
      <c r="C36" s="236"/>
      <c r="D36" s="77"/>
      <c r="E36" s="77"/>
      <c r="F36" s="236"/>
      <c r="G36" s="77"/>
      <c r="H36" s="77"/>
      <c r="I36" s="236"/>
      <c r="J36" s="236"/>
      <c r="K36" s="236"/>
      <c r="L36" s="77"/>
      <c r="M36" s="77"/>
      <c r="N36" s="77"/>
      <c r="O36" s="77"/>
      <c r="P36" s="77"/>
      <c r="Q36" s="237"/>
      <c r="R36" s="237"/>
      <c r="S36" s="237"/>
      <c r="T36" s="237"/>
      <c r="U36" s="237"/>
      <c r="V36" s="77"/>
      <c r="W36" s="77"/>
      <c r="X36" s="77"/>
      <c r="Y36" s="77"/>
      <c r="Z36" s="77"/>
      <c r="AA36" s="237"/>
      <c r="AB36" s="237"/>
      <c r="AC36" s="237"/>
      <c r="AD36" s="237"/>
      <c r="AE36" s="237"/>
      <c r="AF36" s="77"/>
      <c r="AG36" s="77"/>
      <c r="AH36" s="77"/>
      <c r="AI36" s="77"/>
      <c r="AJ36" s="77"/>
      <c r="AK36" s="237"/>
      <c r="AL36" s="237"/>
      <c r="AM36" s="237"/>
      <c r="AN36" s="237"/>
      <c r="AO36" s="237"/>
      <c r="AP36" s="77"/>
      <c r="AQ36" s="77"/>
      <c r="AR36" s="77"/>
      <c r="AS36" s="77"/>
      <c r="AT36" s="77"/>
      <c r="AU36" s="237"/>
      <c r="AV36" s="237"/>
      <c r="AW36" s="237"/>
      <c r="AX36" s="237"/>
      <c r="AY36" s="237"/>
    </row>
    <row r="37" spans="1:58" s="50" customFormat="1" ht="16.149999999999999" customHeight="1" x14ac:dyDescent="0.25">
      <c r="A37" s="274" t="s">
        <v>91</v>
      </c>
      <c r="B37" s="342"/>
      <c r="C37" s="342"/>
      <c r="D37" s="342"/>
      <c r="E37" s="342"/>
      <c r="F37" s="342"/>
      <c r="G37" s="342"/>
      <c r="H37" s="238">
        <v>0</v>
      </c>
      <c r="I37" s="238">
        <v>0</v>
      </c>
      <c r="J37" s="238">
        <v>0</v>
      </c>
      <c r="K37" s="238">
        <v>0</v>
      </c>
      <c r="L37" s="129"/>
      <c r="M37" s="239"/>
      <c r="N37" s="239"/>
      <c r="O37" s="239"/>
      <c r="P37" s="239"/>
      <c r="Q37" s="238"/>
      <c r="R37" s="238"/>
      <c r="S37" s="238"/>
      <c r="T37" s="238"/>
      <c r="U37" s="238"/>
      <c r="V37" s="239"/>
      <c r="W37" s="239"/>
      <c r="X37" s="239"/>
      <c r="Y37" s="239"/>
      <c r="Z37" s="239"/>
      <c r="AA37" s="238"/>
      <c r="AB37" s="238"/>
      <c r="AC37" s="238"/>
      <c r="AD37" s="238"/>
      <c r="AE37" s="238"/>
      <c r="AF37" s="239"/>
      <c r="AG37" s="239"/>
      <c r="AH37" s="239"/>
      <c r="AI37" s="239"/>
      <c r="AJ37" s="239"/>
      <c r="AK37" s="238"/>
      <c r="AL37" s="238"/>
      <c r="AM37" s="238"/>
      <c r="AN37" s="238"/>
      <c r="AO37" s="238"/>
      <c r="AP37" s="239"/>
      <c r="AQ37" s="239"/>
      <c r="AR37" s="239"/>
      <c r="AS37" s="239"/>
      <c r="AT37" s="239"/>
      <c r="AU37" s="238">
        <f>SUM('Semestr 4'!AU33)</f>
        <v>40</v>
      </c>
      <c r="AV37" s="240"/>
      <c r="AW37" s="240"/>
      <c r="AX37" s="240"/>
      <c r="AY37" s="240"/>
    </row>
    <row r="38" spans="1:58" s="50" customFormat="1" ht="16.149999999999999" customHeight="1" x14ac:dyDescent="0.25">
      <c r="A38" s="309" t="s">
        <v>270</v>
      </c>
      <c r="B38" s="309"/>
      <c r="C38" s="309"/>
      <c r="D38" s="309"/>
      <c r="E38" s="309"/>
      <c r="F38" s="309"/>
      <c r="G38" s="309"/>
      <c r="H38" s="89">
        <f>H11+H19+H29+H32+H37</f>
        <v>506</v>
      </c>
      <c r="I38" s="133">
        <f>I11+I19+I29+I32+I37</f>
        <v>35</v>
      </c>
      <c r="J38" s="133">
        <f>J11+J19+J29+J32+J37</f>
        <v>60</v>
      </c>
      <c r="K38" s="133">
        <f>K11+K19+K29+K32+K37</f>
        <v>4</v>
      </c>
      <c r="L38" s="89">
        <f>L11+L19+L29+L37</f>
        <v>101</v>
      </c>
      <c r="M38" s="89"/>
      <c r="N38" s="89"/>
      <c r="O38" s="89"/>
      <c r="P38" s="89"/>
      <c r="Q38" s="89">
        <f>Q11+Q19+Q29+Q32+Q37</f>
        <v>232</v>
      </c>
      <c r="R38" s="89"/>
      <c r="S38" s="89"/>
      <c r="T38" s="89"/>
      <c r="U38" s="89"/>
      <c r="V38" s="89">
        <f>V11+V19+V29+V32+V37</f>
        <v>143</v>
      </c>
      <c r="W38" s="89"/>
      <c r="X38" s="89"/>
      <c r="Y38" s="89"/>
      <c r="Z38" s="89"/>
      <c r="AA38" s="89">
        <f>AA11+AA19+AA29+AA32+AA37</f>
        <v>10</v>
      </c>
      <c r="AB38" s="89"/>
      <c r="AC38" s="89"/>
      <c r="AD38" s="89"/>
      <c r="AE38" s="89"/>
      <c r="AF38" s="89">
        <v>10</v>
      </c>
      <c r="AG38" s="89"/>
      <c r="AH38" s="89"/>
      <c r="AI38" s="89"/>
      <c r="AJ38" s="89"/>
      <c r="AK38" s="89">
        <f>AK11+AK19+AK29+AK32+AK37</f>
        <v>10</v>
      </c>
      <c r="AL38" s="89"/>
      <c r="AM38" s="89"/>
      <c r="AN38" s="89"/>
      <c r="AO38" s="89"/>
      <c r="AP38" s="89"/>
      <c r="AQ38" s="89"/>
      <c r="AR38" s="89"/>
      <c r="AS38" s="89"/>
      <c r="AT38" s="89"/>
      <c r="AU38" s="89">
        <f>AU37</f>
        <v>40</v>
      </c>
      <c r="AV38" s="89"/>
      <c r="AW38" s="89"/>
      <c r="AX38" s="89"/>
      <c r="AY38" s="7"/>
    </row>
    <row r="39" spans="1:58" s="50" customFormat="1" ht="16.149999999999999" customHeight="1" x14ac:dyDescent="0.25">
      <c r="A39" s="309"/>
      <c r="B39" s="309"/>
      <c r="C39" s="309"/>
      <c r="D39" s="309"/>
      <c r="E39" s="309"/>
      <c r="F39" s="309"/>
      <c r="G39" s="309"/>
      <c r="H39" s="309" t="s">
        <v>93</v>
      </c>
      <c r="I39" s="309"/>
      <c r="J39" s="309"/>
      <c r="K39" s="309"/>
      <c r="L39" s="309"/>
      <c r="M39" s="309"/>
      <c r="N39" s="309"/>
      <c r="O39" s="309">
        <v>1</v>
      </c>
      <c r="P39" s="309"/>
      <c r="Q39" s="44"/>
      <c r="R39" s="44"/>
      <c r="S39" s="44"/>
      <c r="T39" s="44"/>
      <c r="U39" s="44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44"/>
      <c r="AG39" s="44"/>
      <c r="AH39" s="44"/>
      <c r="AI39" s="44"/>
      <c r="AJ39" s="44"/>
      <c r="AK39" s="89"/>
      <c r="AL39" s="89"/>
      <c r="AM39" s="89"/>
      <c r="AN39" s="89"/>
      <c r="AO39" s="89"/>
      <c r="AP39" s="44"/>
      <c r="AQ39" s="44"/>
      <c r="AR39" s="44"/>
      <c r="AS39" s="44"/>
      <c r="AT39" s="44"/>
      <c r="AU39" s="89"/>
      <c r="AV39" s="89"/>
      <c r="AW39" s="89"/>
      <c r="AX39" s="89"/>
      <c r="AY39" s="89"/>
      <c r="BA39" s="104" t="s">
        <v>94</v>
      </c>
      <c r="BB39" s="103">
        <f>SUM(BB7:BB35)</f>
        <v>106</v>
      </c>
      <c r="BC39" s="103">
        <f>SUM(BC7:BC35)</f>
        <v>237</v>
      </c>
      <c r="BD39" s="103">
        <f>SUM(BD7:BD35)</f>
        <v>173</v>
      </c>
      <c r="BE39" s="103">
        <f>SUM(BE7:BE35)</f>
        <v>0</v>
      </c>
      <c r="BF39" s="103">
        <f>SUM(BF7:BF35)</f>
        <v>516</v>
      </c>
    </row>
    <row r="40" spans="1:58" s="50" customFormat="1" ht="15.75" x14ac:dyDescent="0.25">
      <c r="G40" s="218" t="s">
        <v>95</v>
      </c>
      <c r="H40" s="220"/>
      <c r="I40" s="220">
        <f>I11+I19+8+I32+I37+I34</f>
        <v>28</v>
      </c>
    </row>
    <row r="41" spans="1:58" s="50" customFormat="1" x14ac:dyDescent="0.25"/>
  </sheetData>
  <mergeCells count="58">
    <mergeCell ref="A33:AY33"/>
    <mergeCell ref="A19:G19"/>
    <mergeCell ref="D10:E10"/>
    <mergeCell ref="A11:G11"/>
    <mergeCell ref="A30:AY30"/>
    <mergeCell ref="D31:E31"/>
    <mergeCell ref="A20:AY20"/>
    <mergeCell ref="D21:E21"/>
    <mergeCell ref="D27:E27"/>
    <mergeCell ref="D26:E26"/>
    <mergeCell ref="D28:E28"/>
    <mergeCell ref="A29:G29"/>
    <mergeCell ref="D24:E24"/>
    <mergeCell ref="A12:AY12"/>
    <mergeCell ref="D14:E14"/>
    <mergeCell ref="BB4:BF4"/>
    <mergeCell ref="A1:A5"/>
    <mergeCell ref="C1:C5"/>
    <mergeCell ref="D1:E5"/>
    <mergeCell ref="F1:F5"/>
    <mergeCell ref="G1:G5"/>
    <mergeCell ref="AA3:AT3"/>
    <mergeCell ref="AU3:AY4"/>
    <mergeCell ref="AA4:AE4"/>
    <mergeCell ref="AF4:AJ4"/>
    <mergeCell ref="AK4:AO4"/>
    <mergeCell ref="AP4:AT4"/>
    <mergeCell ref="BB1:BF1"/>
    <mergeCell ref="J1:K1"/>
    <mergeCell ref="L1:AY1"/>
    <mergeCell ref="H2:H5"/>
    <mergeCell ref="A35:AY35"/>
    <mergeCell ref="D34:E34"/>
    <mergeCell ref="A37:G37"/>
    <mergeCell ref="A38:G39"/>
    <mergeCell ref="H39:N39"/>
    <mergeCell ref="O39:P39"/>
    <mergeCell ref="B1:B5"/>
    <mergeCell ref="H1:I1"/>
    <mergeCell ref="V3:Z4"/>
    <mergeCell ref="I2:I5"/>
    <mergeCell ref="A32:G32"/>
    <mergeCell ref="D25:E25"/>
    <mergeCell ref="D23:E23"/>
    <mergeCell ref="D18:E18"/>
    <mergeCell ref="A6:AY6"/>
    <mergeCell ref="D7:E7"/>
    <mergeCell ref="D8:E8"/>
    <mergeCell ref="D15:D17"/>
    <mergeCell ref="D9:E9"/>
    <mergeCell ref="D22:E22"/>
    <mergeCell ref="D13:E13"/>
    <mergeCell ref="J2:J5"/>
    <mergeCell ref="K2:K5"/>
    <mergeCell ref="L2:Z2"/>
    <mergeCell ref="AA2:AY2"/>
    <mergeCell ref="L3:P4"/>
    <mergeCell ref="Q3:U4"/>
  </mergeCells>
  <phoneticPr fontId="35" type="noConversion"/>
  <pageMargins left="0.23622047244094491" right="0.23622047244094491" top="0.74803149606299213" bottom="0.74803149606299213" header="0.31496062992125984" footer="0.31496062992125984"/>
  <pageSetup paperSize="9" scale="45" fitToWidth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39"/>
  <sheetViews>
    <sheetView topLeftCell="A7" workbookViewId="0">
      <selection activeCell="T51" sqref="T51"/>
    </sheetView>
  </sheetViews>
  <sheetFormatPr defaultRowHeight="15" customHeight="1" x14ac:dyDescent="0.25"/>
  <cols>
    <col min="1" max="1" width="3.7109375" customWidth="1"/>
    <col min="2" max="2" width="29.28515625" customWidth="1"/>
    <col min="3" max="3" width="5.42578125" customWidth="1"/>
    <col min="4" max="4" width="10.140625" customWidth="1"/>
    <col min="5" max="5" width="18.7109375" customWidth="1"/>
    <col min="6" max="6" width="14.5703125" customWidth="1"/>
    <col min="7" max="7" width="26.7109375" customWidth="1"/>
    <col min="8" max="8" width="4.28515625" style="35" customWidth="1"/>
    <col min="9" max="51" width="3.7109375" style="35" customWidth="1"/>
    <col min="52" max="52" width="8.85546875" style="35"/>
  </cols>
  <sheetData>
    <row r="1" spans="1:59" ht="21.6" customHeight="1" x14ac:dyDescent="0.25">
      <c r="A1" s="297" t="s">
        <v>0</v>
      </c>
      <c r="B1" s="284" t="s">
        <v>1</v>
      </c>
      <c r="C1" s="284" t="s">
        <v>1</v>
      </c>
      <c r="D1" s="258" t="s">
        <v>2</v>
      </c>
      <c r="E1" s="258"/>
      <c r="F1" s="350" t="s">
        <v>3</v>
      </c>
      <c r="G1" s="258" t="s">
        <v>4</v>
      </c>
      <c r="H1" s="280" t="s">
        <v>5</v>
      </c>
      <c r="I1" s="280"/>
      <c r="J1" s="274" t="s">
        <v>6</v>
      </c>
      <c r="K1" s="274"/>
      <c r="L1" s="278" t="s">
        <v>271</v>
      </c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278"/>
      <c r="BB1" s="286" t="s">
        <v>271</v>
      </c>
      <c r="BC1" s="286"/>
      <c r="BD1" s="286"/>
      <c r="BE1" s="286"/>
      <c r="BF1" s="286"/>
    </row>
    <row r="2" spans="1:59" ht="14.45" customHeight="1" x14ac:dyDescent="0.25">
      <c r="A2" s="297"/>
      <c r="B2" s="284"/>
      <c r="C2" s="284"/>
      <c r="D2" s="258"/>
      <c r="E2" s="258"/>
      <c r="F2" s="351"/>
      <c r="G2" s="258"/>
      <c r="H2" s="279" t="s">
        <v>8</v>
      </c>
      <c r="I2" s="279" t="s">
        <v>9</v>
      </c>
      <c r="J2" s="279" t="s">
        <v>8</v>
      </c>
      <c r="K2" s="279" t="s">
        <v>9</v>
      </c>
      <c r="L2" s="291" t="s">
        <v>10</v>
      </c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2" t="s">
        <v>11</v>
      </c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</row>
    <row r="3" spans="1:59" ht="15" customHeight="1" x14ac:dyDescent="0.25">
      <c r="A3" s="297"/>
      <c r="B3" s="284"/>
      <c r="C3" s="284"/>
      <c r="D3" s="258"/>
      <c r="E3" s="258"/>
      <c r="F3" s="351"/>
      <c r="G3" s="258"/>
      <c r="H3" s="279"/>
      <c r="I3" s="279"/>
      <c r="J3" s="279"/>
      <c r="K3" s="279"/>
      <c r="L3" s="281" t="s">
        <v>12</v>
      </c>
      <c r="M3" s="281"/>
      <c r="N3" s="281"/>
      <c r="O3" s="281"/>
      <c r="P3" s="281"/>
      <c r="Q3" s="293" t="s">
        <v>13</v>
      </c>
      <c r="R3" s="293"/>
      <c r="S3" s="293"/>
      <c r="T3" s="293"/>
      <c r="U3" s="293"/>
      <c r="V3" s="281" t="s">
        <v>14</v>
      </c>
      <c r="W3" s="281"/>
      <c r="X3" s="281"/>
      <c r="Y3" s="281"/>
      <c r="Z3" s="281"/>
      <c r="AA3" s="282" t="s">
        <v>15</v>
      </c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94" t="s">
        <v>16</v>
      </c>
      <c r="AV3" s="294"/>
      <c r="AW3" s="294"/>
      <c r="AX3" s="294"/>
      <c r="AY3" s="294"/>
    </row>
    <row r="4" spans="1:59" ht="15" customHeight="1" x14ac:dyDescent="0.25">
      <c r="A4" s="297"/>
      <c r="B4" s="284"/>
      <c r="C4" s="284"/>
      <c r="D4" s="258"/>
      <c r="E4" s="258"/>
      <c r="F4" s="351"/>
      <c r="G4" s="258"/>
      <c r="H4" s="279"/>
      <c r="I4" s="279"/>
      <c r="J4" s="279"/>
      <c r="K4" s="279"/>
      <c r="L4" s="281"/>
      <c r="M4" s="281"/>
      <c r="N4" s="281"/>
      <c r="O4" s="281"/>
      <c r="P4" s="281"/>
      <c r="Q4" s="293"/>
      <c r="R4" s="293"/>
      <c r="S4" s="293"/>
      <c r="T4" s="293"/>
      <c r="U4" s="293"/>
      <c r="V4" s="281"/>
      <c r="W4" s="281"/>
      <c r="X4" s="281"/>
      <c r="Y4" s="281"/>
      <c r="Z4" s="281"/>
      <c r="AA4" s="353" t="s">
        <v>17</v>
      </c>
      <c r="AB4" s="354"/>
      <c r="AC4" s="354"/>
      <c r="AD4" s="354"/>
      <c r="AE4" s="355"/>
      <c r="AF4" s="356" t="s">
        <v>18</v>
      </c>
      <c r="AG4" s="357"/>
      <c r="AH4" s="357"/>
      <c r="AI4" s="357"/>
      <c r="AJ4" s="358"/>
      <c r="AK4" s="295" t="s">
        <v>19</v>
      </c>
      <c r="AL4" s="295"/>
      <c r="AM4" s="295"/>
      <c r="AN4" s="295"/>
      <c r="AO4" s="295"/>
      <c r="AP4" s="296" t="s">
        <v>20</v>
      </c>
      <c r="AQ4" s="296"/>
      <c r="AR4" s="296"/>
      <c r="AS4" s="296"/>
      <c r="AT4" s="296"/>
      <c r="AU4" s="294"/>
      <c r="AV4" s="294"/>
      <c r="AW4" s="294"/>
      <c r="AX4" s="294"/>
      <c r="AY4" s="294"/>
      <c r="BB4" s="285" t="s">
        <v>21</v>
      </c>
      <c r="BC4" s="285"/>
      <c r="BD4" s="285"/>
      <c r="BE4" s="285"/>
      <c r="BF4" s="285"/>
    </row>
    <row r="5" spans="1:59" ht="28.9" customHeight="1" x14ac:dyDescent="0.25">
      <c r="A5" s="297"/>
      <c r="B5" s="284"/>
      <c r="C5" s="284"/>
      <c r="D5" s="258"/>
      <c r="E5" s="258"/>
      <c r="F5" s="352"/>
      <c r="G5" s="258"/>
      <c r="H5" s="279"/>
      <c r="I5" s="279"/>
      <c r="J5" s="279"/>
      <c r="K5" s="279"/>
      <c r="L5" s="135" t="s">
        <v>22</v>
      </c>
      <c r="M5" s="135" t="s">
        <v>9</v>
      </c>
      <c r="N5" s="135" t="s">
        <v>23</v>
      </c>
      <c r="O5" s="135" t="s">
        <v>24</v>
      </c>
      <c r="P5" s="135" t="s">
        <v>25</v>
      </c>
      <c r="Q5" s="134" t="s">
        <v>22</v>
      </c>
      <c r="R5" s="134" t="s">
        <v>9</v>
      </c>
      <c r="S5" s="134" t="s">
        <v>23</v>
      </c>
      <c r="T5" s="134" t="s">
        <v>24</v>
      </c>
      <c r="U5" s="134" t="s">
        <v>25</v>
      </c>
      <c r="V5" s="135" t="s">
        <v>22</v>
      </c>
      <c r="W5" s="135" t="s">
        <v>9</v>
      </c>
      <c r="X5" s="135" t="s">
        <v>23</v>
      </c>
      <c r="Y5" s="135" t="s">
        <v>24</v>
      </c>
      <c r="Z5" s="135" t="s">
        <v>25</v>
      </c>
      <c r="AA5" s="159" t="s">
        <v>22</v>
      </c>
      <c r="AB5" s="159" t="s">
        <v>9</v>
      </c>
      <c r="AC5" s="159" t="s">
        <v>23</v>
      </c>
      <c r="AD5" s="159" t="s">
        <v>24</v>
      </c>
      <c r="AE5" s="159" t="s">
        <v>25</v>
      </c>
      <c r="AF5" s="135" t="s">
        <v>22</v>
      </c>
      <c r="AG5" s="135" t="s">
        <v>9</v>
      </c>
      <c r="AH5" s="135" t="s">
        <v>23</v>
      </c>
      <c r="AI5" s="135" t="s">
        <v>24</v>
      </c>
      <c r="AJ5" s="135" t="s">
        <v>25</v>
      </c>
      <c r="AK5" s="159" t="s">
        <v>22</v>
      </c>
      <c r="AL5" s="159" t="s">
        <v>9</v>
      </c>
      <c r="AM5" s="159" t="s">
        <v>23</v>
      </c>
      <c r="AN5" s="159" t="s">
        <v>24</v>
      </c>
      <c r="AO5" s="159" t="s">
        <v>25</v>
      </c>
      <c r="AP5" s="135" t="s">
        <v>22</v>
      </c>
      <c r="AQ5" s="135" t="s">
        <v>9</v>
      </c>
      <c r="AR5" s="135" t="s">
        <v>23</v>
      </c>
      <c r="AS5" s="135" t="s">
        <v>24</v>
      </c>
      <c r="AT5" s="135" t="s">
        <v>25</v>
      </c>
      <c r="AU5" s="159" t="s">
        <v>22</v>
      </c>
      <c r="AV5" s="159" t="s">
        <v>9</v>
      </c>
      <c r="AW5" s="159" t="s">
        <v>23</v>
      </c>
      <c r="AX5" s="159" t="s">
        <v>24</v>
      </c>
      <c r="AY5" s="159" t="s">
        <v>25</v>
      </c>
      <c r="BB5" s="66" t="s">
        <v>26</v>
      </c>
      <c r="BC5" s="66" t="s">
        <v>27</v>
      </c>
      <c r="BD5" s="66" t="s">
        <v>28</v>
      </c>
      <c r="BE5" s="66" t="s">
        <v>29</v>
      </c>
      <c r="BF5" s="66" t="s">
        <v>30</v>
      </c>
    </row>
    <row r="6" spans="1:59" s="50" customFormat="1" ht="16.149999999999999" customHeight="1" x14ac:dyDescent="0.25">
      <c r="A6" s="277" t="s">
        <v>31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</row>
    <row r="7" spans="1:59" s="50" customFormat="1" ht="16.149999999999999" customHeight="1" x14ac:dyDescent="0.25">
      <c r="A7" s="86">
        <v>1</v>
      </c>
      <c r="B7" s="86" t="s">
        <v>272</v>
      </c>
      <c r="C7" s="29" t="s">
        <v>273</v>
      </c>
      <c r="D7" s="276" t="s">
        <v>274</v>
      </c>
      <c r="E7" s="276"/>
      <c r="F7" s="24"/>
      <c r="G7" s="99" t="s">
        <v>40</v>
      </c>
      <c r="H7" s="24">
        <v>2</v>
      </c>
      <c r="I7" s="24">
        <v>10</v>
      </c>
      <c r="J7" s="24"/>
      <c r="K7" s="24"/>
      <c r="L7" s="21"/>
      <c r="M7" s="21"/>
      <c r="N7" s="21"/>
      <c r="O7" s="21"/>
      <c r="P7" s="21"/>
      <c r="Q7" s="24">
        <v>2</v>
      </c>
      <c r="R7" s="24"/>
      <c r="S7" s="24" t="s">
        <v>85</v>
      </c>
      <c r="T7" s="24"/>
      <c r="U7" s="24"/>
      <c r="V7" s="21"/>
      <c r="W7" s="21"/>
      <c r="X7" s="21"/>
      <c r="Y7" s="21"/>
      <c r="Z7" s="21"/>
      <c r="AA7" s="24"/>
      <c r="AB7" s="24"/>
      <c r="AC7" s="24"/>
      <c r="AD7" s="24"/>
      <c r="AE7" s="24"/>
      <c r="AF7" s="21"/>
      <c r="AG7" s="21"/>
      <c r="AH7" s="21"/>
      <c r="AI7" s="21"/>
      <c r="AJ7" s="21"/>
      <c r="AK7" s="24"/>
      <c r="AL7" s="24"/>
      <c r="AM7" s="24"/>
      <c r="AN7" s="24"/>
      <c r="AO7" s="24"/>
      <c r="AP7" s="21"/>
      <c r="AQ7" s="21"/>
      <c r="AR7" s="21"/>
      <c r="AS7" s="21"/>
      <c r="AT7" s="21"/>
      <c r="AU7" s="24"/>
      <c r="AV7" s="24"/>
      <c r="AW7" s="24"/>
      <c r="AX7" s="24"/>
      <c r="AY7" s="24"/>
      <c r="BB7" s="42">
        <f>L7</f>
        <v>0</v>
      </c>
      <c r="BC7" s="42">
        <f>Q7</f>
        <v>2</v>
      </c>
      <c r="BD7" s="42">
        <f>V7+AA7+AF7+AK7+AP7</f>
        <v>0</v>
      </c>
      <c r="BE7" s="42">
        <f>AU7</f>
        <v>0</v>
      </c>
      <c r="BF7" s="103">
        <f>SUM(BB7:BE7)</f>
        <v>2</v>
      </c>
    </row>
    <row r="8" spans="1:59" s="50" customFormat="1" ht="16.149999999999999" customHeight="1" x14ac:dyDescent="0.25">
      <c r="A8" s="86">
        <v>2</v>
      </c>
      <c r="B8" s="86" t="s">
        <v>275</v>
      </c>
      <c r="C8" s="29" t="s">
        <v>276</v>
      </c>
      <c r="D8" s="258" t="s">
        <v>277</v>
      </c>
      <c r="E8" s="258"/>
      <c r="F8" s="24"/>
      <c r="G8" s="99" t="s">
        <v>40</v>
      </c>
      <c r="H8" s="24">
        <v>2</v>
      </c>
      <c r="I8" s="24">
        <v>7</v>
      </c>
      <c r="J8" s="24"/>
      <c r="K8" s="24"/>
      <c r="L8" s="21"/>
      <c r="M8" s="21"/>
      <c r="N8" s="21"/>
      <c r="O8" s="21"/>
      <c r="P8" s="21"/>
      <c r="Q8" s="24">
        <v>2</v>
      </c>
      <c r="R8" s="24"/>
      <c r="S8" s="24" t="s">
        <v>36</v>
      </c>
      <c r="T8" s="24"/>
      <c r="U8" s="24"/>
      <c r="V8" s="21"/>
      <c r="W8" s="21"/>
      <c r="X8" s="21"/>
      <c r="Y8" s="21"/>
      <c r="Z8" s="21"/>
      <c r="AA8" s="24"/>
      <c r="AB8" s="24"/>
      <c r="AC8" s="24"/>
      <c r="AD8" s="24"/>
      <c r="AE8" s="24"/>
      <c r="AF8" s="21"/>
      <c r="AG8" s="21"/>
      <c r="AH8" s="21"/>
      <c r="AI8" s="21"/>
      <c r="AJ8" s="21"/>
      <c r="AK8" s="24"/>
      <c r="AL8" s="24"/>
      <c r="AM8" s="24"/>
      <c r="AN8" s="24"/>
      <c r="AO8" s="24"/>
      <c r="AP8" s="21"/>
      <c r="AQ8" s="21"/>
      <c r="AR8" s="21"/>
      <c r="AS8" s="21"/>
      <c r="AT8" s="21"/>
      <c r="AU8" s="24"/>
      <c r="AV8" s="24"/>
      <c r="AW8" s="24"/>
      <c r="AX8" s="24"/>
      <c r="AY8" s="24"/>
      <c r="BB8" s="42">
        <f>L8</f>
        <v>0</v>
      </c>
      <c r="BC8" s="42">
        <f>Q8</f>
        <v>2</v>
      </c>
      <c r="BD8" s="42">
        <f>V8+AA8+AF8+AK8+AP8</f>
        <v>0</v>
      </c>
      <c r="BE8" s="42">
        <f>AU8</f>
        <v>0</v>
      </c>
      <c r="BF8" s="103">
        <f>SUM(BB8:BE8)</f>
        <v>2</v>
      </c>
    </row>
    <row r="9" spans="1:59" s="50" customFormat="1" ht="16.149999999999999" customHeight="1" x14ac:dyDescent="0.25">
      <c r="A9" s="274" t="s">
        <v>109</v>
      </c>
      <c r="B9" s="274"/>
      <c r="C9" s="274"/>
      <c r="D9" s="274"/>
      <c r="E9" s="274"/>
      <c r="F9" s="274"/>
      <c r="G9" s="274"/>
      <c r="H9" s="80">
        <f>SUM(H7:H8)</f>
        <v>4</v>
      </c>
      <c r="I9" s="80">
        <f>SUM(I7:I8)</f>
        <v>17</v>
      </c>
      <c r="J9" s="24"/>
      <c r="K9" s="24"/>
      <c r="L9" s="21"/>
      <c r="M9" s="21"/>
      <c r="N9" s="21"/>
      <c r="O9" s="21"/>
      <c r="P9" s="21"/>
      <c r="Q9" s="80">
        <f>SUM(Q7:Q8)</f>
        <v>4</v>
      </c>
      <c r="R9" s="24"/>
      <c r="S9" s="24"/>
      <c r="T9" s="24"/>
      <c r="U9" s="24"/>
      <c r="V9" s="21"/>
      <c r="W9" s="21"/>
      <c r="X9" s="21"/>
      <c r="Y9" s="21"/>
      <c r="Z9" s="21"/>
      <c r="AA9" s="24"/>
      <c r="AB9" s="24"/>
      <c r="AC9" s="24"/>
      <c r="AD9" s="24"/>
      <c r="AE9" s="24"/>
      <c r="AF9" s="21"/>
      <c r="AG9" s="21"/>
      <c r="AH9" s="21"/>
      <c r="AI9" s="21"/>
      <c r="AJ9" s="21"/>
      <c r="AK9" s="24"/>
      <c r="AL9" s="24"/>
      <c r="AM9" s="24"/>
      <c r="AN9" s="24"/>
      <c r="AO9" s="24"/>
      <c r="AP9" s="21"/>
      <c r="AQ9" s="21"/>
      <c r="AR9" s="21"/>
      <c r="AS9" s="21"/>
      <c r="AT9" s="21"/>
      <c r="AU9" s="24"/>
      <c r="AV9" s="24"/>
      <c r="AW9" s="24"/>
      <c r="AX9" s="24"/>
      <c r="AY9" s="24"/>
      <c r="AZ9" s="50">
        <f>SUM(L9:AP9)</f>
        <v>4</v>
      </c>
    </row>
    <row r="10" spans="1:59" s="50" customFormat="1" ht="16.149999999999999" customHeight="1" x14ac:dyDescent="0.25">
      <c r="A10" s="277" t="s">
        <v>51</v>
      </c>
      <c r="B10" s="277"/>
      <c r="C10" s="277"/>
      <c r="D10" s="321"/>
      <c r="E10" s="321"/>
      <c r="F10" s="321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</row>
    <row r="11" spans="1:59" s="50" customFormat="1" ht="16.149999999999999" customHeight="1" x14ac:dyDescent="0.25">
      <c r="A11" s="86">
        <v>3</v>
      </c>
      <c r="B11" s="207" t="s">
        <v>278</v>
      </c>
      <c r="C11" s="90" t="s">
        <v>279</v>
      </c>
      <c r="D11" s="258" t="s">
        <v>280</v>
      </c>
      <c r="E11" s="258"/>
      <c r="F11" s="24"/>
      <c r="G11" s="158" t="s">
        <v>59</v>
      </c>
      <c r="H11" s="24">
        <f>L11+Q11+V11+AA11+AF11+AK11+AP11+AU11</f>
        <v>25</v>
      </c>
      <c r="I11" s="24">
        <v>2</v>
      </c>
      <c r="J11" s="24"/>
      <c r="K11" s="24"/>
      <c r="L11" s="21"/>
      <c r="M11" s="21"/>
      <c r="N11" s="21"/>
      <c r="O11" s="21"/>
      <c r="P11" s="21"/>
      <c r="Q11" s="64">
        <v>17</v>
      </c>
      <c r="R11" s="64"/>
      <c r="S11" s="64" t="s">
        <v>45</v>
      </c>
      <c r="T11" s="64">
        <v>30</v>
      </c>
      <c r="U11" s="64">
        <v>1</v>
      </c>
      <c r="V11" s="79">
        <v>8</v>
      </c>
      <c r="W11" s="21"/>
      <c r="X11" s="21"/>
      <c r="Y11" s="21">
        <v>10</v>
      </c>
      <c r="Z11" s="21">
        <v>3</v>
      </c>
      <c r="AA11" s="24"/>
      <c r="AB11" s="24"/>
      <c r="AC11" s="24"/>
      <c r="AD11" s="24"/>
      <c r="AE11" s="24"/>
      <c r="AF11" s="21"/>
      <c r="AG11" s="21"/>
      <c r="AH11" s="21"/>
      <c r="AI11" s="21"/>
      <c r="AJ11" s="21"/>
      <c r="AK11" s="24"/>
      <c r="AL11" s="24"/>
      <c r="AM11" s="24"/>
      <c r="AN11" s="24"/>
      <c r="AO11" s="24"/>
      <c r="AP11" s="21"/>
      <c r="AQ11" s="21"/>
      <c r="AR11" s="21"/>
      <c r="AS11" s="21"/>
      <c r="AT11" s="21"/>
      <c r="AU11" s="24"/>
      <c r="AV11" s="24"/>
      <c r="AW11" s="24"/>
      <c r="AX11" s="24"/>
      <c r="AY11" s="24"/>
      <c r="BB11" s="42">
        <f>L11</f>
        <v>0</v>
      </c>
      <c r="BC11" s="42">
        <f>Q11</f>
        <v>17</v>
      </c>
      <c r="BD11" s="42">
        <f>V11+AA11+AF11+AK11+AP11</f>
        <v>8</v>
      </c>
      <c r="BE11" s="42">
        <f>AU11</f>
        <v>0</v>
      </c>
      <c r="BF11" s="103">
        <f>SUM(BB11:BE11)</f>
        <v>25</v>
      </c>
    </row>
    <row r="12" spans="1:59" s="114" customFormat="1" ht="26.45" customHeight="1" x14ac:dyDescent="0.25">
      <c r="A12" s="115">
        <v>4</v>
      </c>
      <c r="B12" s="208" t="s">
        <v>281</v>
      </c>
      <c r="C12" s="90" t="s">
        <v>282</v>
      </c>
      <c r="D12" s="258" t="s">
        <v>54</v>
      </c>
      <c r="E12" s="97" t="s">
        <v>283</v>
      </c>
      <c r="F12" s="64"/>
      <c r="G12" s="157" t="s">
        <v>284</v>
      </c>
      <c r="H12" s="64">
        <f>SUM(L12:L13,Q12:Q13,V12:V13,AA12:AA13,AF12:AF13,AK12:AK13,AP12:AP13,AU12:AU13)</f>
        <v>50</v>
      </c>
      <c r="I12" s="64">
        <v>3</v>
      </c>
      <c r="J12" s="10">
        <f>SUM(AA12:AA13,AF12:AF13,AK12:AK13,AP12:AP13,AU12:AU13)</f>
        <v>20</v>
      </c>
      <c r="K12" s="64">
        <v>2</v>
      </c>
      <c r="L12" s="79">
        <v>15</v>
      </c>
      <c r="M12" s="79" t="s">
        <v>45</v>
      </c>
      <c r="N12" s="79"/>
      <c r="O12" s="79">
        <v>30</v>
      </c>
      <c r="P12" s="79">
        <v>1</v>
      </c>
      <c r="Q12" s="64">
        <v>15</v>
      </c>
      <c r="R12" s="64"/>
      <c r="S12" s="64"/>
      <c r="T12" s="64">
        <v>30</v>
      </c>
      <c r="U12" s="64">
        <v>1</v>
      </c>
      <c r="V12" s="79"/>
      <c r="W12" s="79"/>
      <c r="X12" s="79"/>
      <c r="Y12" s="79"/>
      <c r="Z12" s="79"/>
      <c r="AA12" s="24"/>
      <c r="AB12" s="24"/>
      <c r="AC12" s="24"/>
      <c r="AD12" s="24"/>
      <c r="AE12" s="24"/>
      <c r="AF12" s="21"/>
      <c r="AG12" s="21"/>
      <c r="AH12" s="21"/>
      <c r="AI12" s="21"/>
      <c r="AJ12" s="21"/>
      <c r="AK12" s="24"/>
      <c r="AL12" s="24"/>
      <c r="AM12" s="24"/>
      <c r="AN12" s="24"/>
      <c r="AO12" s="24"/>
      <c r="AP12" s="21"/>
      <c r="AQ12" s="21"/>
      <c r="AR12" s="21"/>
      <c r="AS12" s="21"/>
      <c r="AT12" s="21"/>
      <c r="AU12" s="24"/>
      <c r="AV12" s="24"/>
      <c r="AW12" s="24"/>
      <c r="AX12" s="24"/>
      <c r="AY12" s="24"/>
      <c r="BB12" s="78">
        <f t="shared" ref="BB12:BB14" si="0">L12</f>
        <v>15</v>
      </c>
      <c r="BC12" s="78">
        <f t="shared" ref="BC12:BC14" si="1">Q12</f>
        <v>15</v>
      </c>
      <c r="BD12" s="78">
        <f>V12+AA12+AF12+AK12+AP12</f>
        <v>0</v>
      </c>
      <c r="BE12" s="78">
        <f t="shared" ref="BE12:BE14" si="2">AU12</f>
        <v>0</v>
      </c>
      <c r="BF12" s="103">
        <f t="shared" ref="BF12:BF14" si="3">SUM(BB12:BE12)</f>
        <v>30</v>
      </c>
    </row>
    <row r="13" spans="1:59" s="114" customFormat="1" ht="26.45" customHeight="1" x14ac:dyDescent="0.25">
      <c r="A13" s="115">
        <v>5</v>
      </c>
      <c r="B13" s="208" t="s">
        <v>281</v>
      </c>
      <c r="C13" s="90" t="s">
        <v>282</v>
      </c>
      <c r="D13" s="258"/>
      <c r="E13" s="97" t="s">
        <v>283</v>
      </c>
      <c r="F13" s="64"/>
      <c r="G13" s="157" t="s">
        <v>119</v>
      </c>
      <c r="H13" s="64"/>
      <c r="I13" s="64"/>
      <c r="J13" s="10"/>
      <c r="K13" s="64"/>
      <c r="L13" s="79"/>
      <c r="M13" s="79"/>
      <c r="N13" s="79"/>
      <c r="O13" s="79"/>
      <c r="P13" s="79"/>
      <c r="Q13" s="64"/>
      <c r="R13" s="64"/>
      <c r="S13" s="64"/>
      <c r="T13" s="64"/>
      <c r="U13" s="64"/>
      <c r="V13" s="79"/>
      <c r="W13" s="79"/>
      <c r="X13" s="79"/>
      <c r="Y13" s="79"/>
      <c r="Z13" s="79"/>
      <c r="AA13" s="24">
        <v>5</v>
      </c>
      <c r="AB13" s="24"/>
      <c r="AC13" s="24"/>
      <c r="AD13" s="24">
        <v>5</v>
      </c>
      <c r="AE13" s="24">
        <v>6</v>
      </c>
      <c r="AF13" s="21">
        <v>5</v>
      </c>
      <c r="AG13" s="21"/>
      <c r="AH13" s="21"/>
      <c r="AI13" s="21">
        <v>5</v>
      </c>
      <c r="AJ13" s="21">
        <v>6</v>
      </c>
      <c r="AK13" s="24">
        <v>10</v>
      </c>
      <c r="AL13" s="24"/>
      <c r="AM13" s="24"/>
      <c r="AN13" s="24">
        <v>15</v>
      </c>
      <c r="AO13" s="24">
        <v>2</v>
      </c>
      <c r="AP13" s="21"/>
      <c r="AQ13" s="21"/>
      <c r="AR13" s="21"/>
      <c r="AS13" s="21"/>
      <c r="AT13" s="21"/>
      <c r="AU13" s="24"/>
      <c r="AV13" s="24"/>
      <c r="AW13" s="24"/>
      <c r="AX13" s="24"/>
      <c r="AY13" s="24"/>
      <c r="BB13" s="78">
        <f t="shared" ref="BB13" si="4">L13</f>
        <v>0</v>
      </c>
      <c r="BC13" s="78">
        <f t="shared" ref="BC13" si="5">Q13</f>
        <v>0</v>
      </c>
      <c r="BD13" s="78">
        <f>V13+AA13+AF13+AK13+AP13</f>
        <v>20</v>
      </c>
      <c r="BE13" s="78">
        <f t="shared" ref="BE13" si="6">AU13</f>
        <v>0</v>
      </c>
      <c r="BF13" s="103">
        <f t="shared" ref="BF13" si="7">SUM(BB13:BE13)</f>
        <v>20</v>
      </c>
      <c r="BG13" s="114">
        <f>SUM(BF12:BF13)</f>
        <v>50</v>
      </c>
    </row>
    <row r="14" spans="1:59" s="114" customFormat="1" ht="30.6" customHeight="1" x14ac:dyDescent="0.25">
      <c r="A14" s="115">
        <v>6</v>
      </c>
      <c r="B14" s="208" t="s">
        <v>285</v>
      </c>
      <c r="C14" s="90" t="s">
        <v>286</v>
      </c>
      <c r="D14" s="258"/>
      <c r="E14" s="83" t="s">
        <v>287</v>
      </c>
      <c r="F14" s="64"/>
      <c r="G14" s="190" t="s">
        <v>288</v>
      </c>
      <c r="H14" s="64">
        <f>SUM(L14:L15,Q14:Q15,V14:V15,AA14:AA15,AF14:AF15,AK14:AK15,AP14:AP15,AU14:AU15)</f>
        <v>30</v>
      </c>
      <c r="I14" s="64">
        <v>1</v>
      </c>
      <c r="J14" s="10">
        <f>SUM(AA14:AA15,AF14:AF15,AK14:AK15,AP14:AP15,AU14:AU15)</f>
        <v>15</v>
      </c>
      <c r="K14" s="64">
        <v>1</v>
      </c>
      <c r="L14" s="79">
        <v>5</v>
      </c>
      <c r="M14" s="79" t="s">
        <v>36</v>
      </c>
      <c r="N14" s="79"/>
      <c r="O14" s="79">
        <v>30</v>
      </c>
      <c r="P14" s="79">
        <v>1</v>
      </c>
      <c r="Q14" s="64">
        <v>10</v>
      </c>
      <c r="R14" s="64"/>
      <c r="S14" s="64"/>
      <c r="T14" s="64">
        <v>30</v>
      </c>
      <c r="U14" s="64">
        <v>1</v>
      </c>
      <c r="V14" s="79"/>
      <c r="W14" s="79"/>
      <c r="X14" s="79"/>
      <c r="Y14" s="79"/>
      <c r="Z14" s="79"/>
      <c r="AA14" s="24"/>
      <c r="AB14" s="24"/>
      <c r="AC14" s="24"/>
      <c r="AD14" s="24"/>
      <c r="AE14" s="24"/>
      <c r="AF14" s="21"/>
      <c r="AG14" s="21"/>
      <c r="AH14" s="21"/>
      <c r="AI14" s="21"/>
      <c r="AJ14" s="21"/>
      <c r="AK14" s="24"/>
      <c r="AL14" s="24"/>
      <c r="AM14" s="24"/>
      <c r="AN14" s="24"/>
      <c r="AO14" s="24"/>
      <c r="AP14" s="21"/>
      <c r="AQ14" s="21"/>
      <c r="AR14" s="21"/>
      <c r="AS14" s="21"/>
      <c r="AT14" s="21"/>
      <c r="AU14" s="24"/>
      <c r="AV14" s="24"/>
      <c r="AW14" s="24"/>
      <c r="AX14" s="24"/>
      <c r="AY14" s="24"/>
      <c r="BB14" s="78">
        <f t="shared" si="0"/>
        <v>5</v>
      </c>
      <c r="BC14" s="78">
        <f t="shared" si="1"/>
        <v>10</v>
      </c>
      <c r="BD14" s="78">
        <f>V14+AA14+AF14+AK14+AP14</f>
        <v>0</v>
      </c>
      <c r="BE14" s="78">
        <f t="shared" si="2"/>
        <v>0</v>
      </c>
      <c r="BF14" s="103">
        <f t="shared" si="3"/>
        <v>15</v>
      </c>
    </row>
    <row r="15" spans="1:59" s="114" customFormat="1" ht="31.15" customHeight="1" x14ac:dyDescent="0.25">
      <c r="A15" s="115">
        <v>7</v>
      </c>
      <c r="B15" s="208" t="s">
        <v>285</v>
      </c>
      <c r="C15" s="90" t="s">
        <v>286</v>
      </c>
      <c r="D15" s="258"/>
      <c r="E15" s="83" t="s">
        <v>287</v>
      </c>
      <c r="F15" s="64"/>
      <c r="G15" s="190" t="s">
        <v>114</v>
      </c>
      <c r="H15" s="64"/>
      <c r="I15" s="64"/>
      <c r="J15" s="131"/>
      <c r="K15" s="64"/>
      <c r="L15" s="79"/>
      <c r="M15" s="79"/>
      <c r="N15" s="79"/>
      <c r="O15" s="79"/>
      <c r="P15" s="79"/>
      <c r="Q15" s="64"/>
      <c r="R15" s="64"/>
      <c r="S15" s="64"/>
      <c r="T15" s="64"/>
      <c r="U15" s="64"/>
      <c r="V15" s="79"/>
      <c r="W15" s="79"/>
      <c r="X15" s="79"/>
      <c r="Y15" s="79"/>
      <c r="Z15" s="79"/>
      <c r="AA15" s="24"/>
      <c r="AB15" s="24"/>
      <c r="AC15" s="24"/>
      <c r="AD15" s="24"/>
      <c r="AE15" s="24"/>
      <c r="AF15" s="21">
        <v>5</v>
      </c>
      <c r="AG15" s="21"/>
      <c r="AH15" s="21"/>
      <c r="AI15" s="21">
        <v>5</v>
      </c>
      <c r="AJ15" s="21">
        <v>6</v>
      </c>
      <c r="AK15" s="24">
        <v>10</v>
      </c>
      <c r="AL15" s="24"/>
      <c r="AM15" s="24"/>
      <c r="AN15" s="24">
        <v>15</v>
      </c>
      <c r="AO15" s="24">
        <v>2</v>
      </c>
      <c r="AP15" s="21"/>
      <c r="AQ15" s="21"/>
      <c r="AR15" s="21"/>
      <c r="AS15" s="21"/>
      <c r="AT15" s="21"/>
      <c r="AU15" s="24"/>
      <c r="AV15" s="24"/>
      <c r="AW15" s="24"/>
      <c r="AX15" s="24"/>
      <c r="AY15" s="24"/>
      <c r="BB15" s="78">
        <f t="shared" ref="BB15" si="8">L15</f>
        <v>0</v>
      </c>
      <c r="BC15" s="78">
        <f t="shared" ref="BC15" si="9">Q15</f>
        <v>0</v>
      </c>
      <c r="BD15" s="78">
        <f>V15+AA15+AF15+AK15+AP15</f>
        <v>15</v>
      </c>
      <c r="BE15" s="78">
        <f t="shared" ref="BE15" si="10">AU15</f>
        <v>0</v>
      </c>
      <c r="BF15" s="103">
        <f t="shared" ref="BF15" si="11">SUM(BB15:BE15)</f>
        <v>15</v>
      </c>
      <c r="BG15" s="114">
        <f>SUM(BF14:BF15)</f>
        <v>30</v>
      </c>
    </row>
    <row r="16" spans="1:59" s="50" customFormat="1" ht="16.149999999999999" customHeight="1" x14ac:dyDescent="0.25">
      <c r="A16" s="348" t="s">
        <v>66</v>
      </c>
      <c r="B16" s="348"/>
      <c r="C16" s="348"/>
      <c r="D16" s="349"/>
      <c r="E16" s="349"/>
      <c r="F16" s="349"/>
      <c r="G16" s="348"/>
      <c r="H16" s="80">
        <f>SUM(H11:H14)</f>
        <v>105</v>
      </c>
      <c r="I16" s="80">
        <f>SUM(I11:I14)</f>
        <v>6</v>
      </c>
      <c r="J16" s="80">
        <f>SUM(J11:J14)</f>
        <v>35</v>
      </c>
      <c r="K16" s="80">
        <f>SUM(K11:K14)</f>
        <v>3</v>
      </c>
      <c r="L16" s="109">
        <f>SUM(L11:L14)</f>
        <v>20</v>
      </c>
      <c r="M16" s="21"/>
      <c r="N16" s="21"/>
      <c r="O16" s="21"/>
      <c r="P16" s="21"/>
      <c r="Q16" s="80">
        <f>SUM(Q11:Q14)</f>
        <v>42</v>
      </c>
      <c r="R16" s="24"/>
      <c r="S16" s="24"/>
      <c r="T16" s="24"/>
      <c r="U16" s="24"/>
      <c r="V16" s="109">
        <f>SUM(V11:V14)</f>
        <v>8</v>
      </c>
      <c r="W16" s="21"/>
      <c r="X16" s="21"/>
      <c r="Y16" s="21"/>
      <c r="Z16" s="21"/>
      <c r="AA16" s="80">
        <f>SUM(AA11:AA14)</f>
        <v>5</v>
      </c>
      <c r="AB16" s="24"/>
      <c r="AC16" s="24"/>
      <c r="AD16" s="24"/>
      <c r="AE16" s="24"/>
      <c r="AF16" s="109">
        <f>SUM(AF11:AF15)</f>
        <v>10</v>
      </c>
      <c r="AG16" s="21"/>
      <c r="AH16" s="21"/>
      <c r="AI16" s="21"/>
      <c r="AJ16" s="21"/>
      <c r="AK16" s="80">
        <f>SUM(AK11:AK15)</f>
        <v>20</v>
      </c>
      <c r="AL16" s="24"/>
      <c r="AM16" s="24"/>
      <c r="AN16" s="24"/>
      <c r="AO16" s="24"/>
      <c r="AP16" s="21"/>
      <c r="AQ16" s="21"/>
      <c r="AR16" s="21"/>
      <c r="AS16" s="21"/>
      <c r="AT16" s="21"/>
      <c r="AU16" s="24"/>
      <c r="AV16" s="24"/>
      <c r="AW16" s="24"/>
      <c r="AX16" s="24"/>
      <c r="AY16" s="24"/>
      <c r="AZ16" s="50">
        <f>SUM(L16:AY16)</f>
        <v>105</v>
      </c>
    </row>
    <row r="17" spans="1:58" s="50" customFormat="1" ht="16.149999999999999" customHeight="1" x14ac:dyDescent="0.25">
      <c r="A17" s="343" t="s">
        <v>289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344"/>
      <c r="AX17" s="344"/>
      <c r="AY17" s="345"/>
    </row>
    <row r="18" spans="1:58" s="50" customFormat="1" ht="27" customHeight="1" x14ac:dyDescent="0.25">
      <c r="A18" s="85">
        <v>8</v>
      </c>
      <c r="B18" s="85" t="s">
        <v>290</v>
      </c>
      <c r="C18" s="29" t="s">
        <v>291</v>
      </c>
      <c r="D18" s="304" t="s">
        <v>292</v>
      </c>
      <c r="E18" s="305"/>
      <c r="F18" s="29"/>
      <c r="G18" s="83" t="s">
        <v>40</v>
      </c>
      <c r="H18" s="64">
        <f t="shared" ref="H18:H23" si="12">L18+Q18+V18+AA18+AF18+AK18+AP18+AU18</f>
        <v>12</v>
      </c>
      <c r="I18" s="64">
        <v>1</v>
      </c>
      <c r="J18" s="64"/>
      <c r="K18" s="64"/>
      <c r="L18" s="79"/>
      <c r="M18" s="79"/>
      <c r="N18" s="79"/>
      <c r="O18" s="79"/>
      <c r="P18" s="79"/>
      <c r="Q18" s="64"/>
      <c r="R18" s="64"/>
      <c r="S18" s="64"/>
      <c r="T18" s="64"/>
      <c r="U18" s="64"/>
      <c r="V18" s="79">
        <v>12</v>
      </c>
      <c r="W18" s="79"/>
      <c r="X18" s="79" t="s">
        <v>45</v>
      </c>
      <c r="Y18" s="79">
        <v>30</v>
      </c>
      <c r="Z18" s="79">
        <v>1</v>
      </c>
      <c r="AA18" s="24"/>
      <c r="AB18" s="24"/>
      <c r="AC18" s="24"/>
      <c r="AD18" s="24"/>
      <c r="AE18" s="24"/>
      <c r="AF18" s="21"/>
      <c r="AG18" s="21"/>
      <c r="AH18" s="21"/>
      <c r="AI18" s="21"/>
      <c r="AJ18" s="21"/>
      <c r="AK18" s="24"/>
      <c r="AL18" s="24"/>
      <c r="AM18" s="24"/>
      <c r="AN18" s="24"/>
      <c r="AO18" s="24"/>
      <c r="AP18" s="21"/>
      <c r="AQ18" s="21"/>
      <c r="AR18" s="21"/>
      <c r="AS18" s="21"/>
      <c r="AT18" s="21"/>
      <c r="AU18" s="24"/>
      <c r="AV18" s="24"/>
      <c r="AW18" s="24"/>
      <c r="AX18" s="24"/>
      <c r="AY18" s="24"/>
      <c r="BB18" s="42">
        <f>L18</f>
        <v>0</v>
      </c>
      <c r="BC18" s="42">
        <f>Q18</f>
        <v>0</v>
      </c>
      <c r="BD18" s="42">
        <f t="shared" ref="BD18:BD23" si="13">V18+AA18+AF18+AK18+AP18</f>
        <v>12</v>
      </c>
      <c r="BE18" s="42">
        <f>AU18</f>
        <v>0</v>
      </c>
      <c r="BF18" s="103">
        <f>SUM(BB18:BE18)</f>
        <v>12</v>
      </c>
    </row>
    <row r="19" spans="1:58" s="50" customFormat="1" ht="16.149999999999999" customHeight="1" x14ac:dyDescent="0.25">
      <c r="A19" s="85">
        <v>9</v>
      </c>
      <c r="B19" s="85" t="s">
        <v>293</v>
      </c>
      <c r="C19" s="29" t="s">
        <v>294</v>
      </c>
      <c r="D19" s="259" t="s">
        <v>295</v>
      </c>
      <c r="E19" s="260"/>
      <c r="F19" s="39"/>
      <c r="G19" s="100" t="s">
        <v>40</v>
      </c>
      <c r="H19" s="64">
        <f t="shared" si="12"/>
        <v>25</v>
      </c>
      <c r="I19" s="65">
        <v>2</v>
      </c>
      <c r="J19" s="65"/>
      <c r="K19" s="65"/>
      <c r="L19" s="108">
        <v>10</v>
      </c>
      <c r="M19" s="108"/>
      <c r="N19" s="108" t="s">
        <v>45</v>
      </c>
      <c r="O19" s="108">
        <v>30</v>
      </c>
      <c r="P19" s="108">
        <v>1</v>
      </c>
      <c r="Q19" s="65">
        <v>15</v>
      </c>
      <c r="R19" s="65"/>
      <c r="S19" s="65"/>
      <c r="T19" s="65">
        <v>30</v>
      </c>
      <c r="U19" s="65">
        <v>1</v>
      </c>
      <c r="V19" s="108"/>
      <c r="W19" s="108"/>
      <c r="X19" s="108"/>
      <c r="Y19" s="108"/>
      <c r="Z19" s="108"/>
      <c r="AA19" s="24"/>
      <c r="AB19" s="24"/>
      <c r="AC19" s="24"/>
      <c r="AD19" s="24"/>
      <c r="AE19" s="24"/>
      <c r="AF19" s="21"/>
      <c r="AG19" s="21"/>
      <c r="AH19" s="21"/>
      <c r="AI19" s="21"/>
      <c r="AJ19" s="21"/>
      <c r="AK19" s="24"/>
      <c r="AL19" s="24"/>
      <c r="AM19" s="24"/>
      <c r="AN19" s="24"/>
      <c r="AO19" s="24"/>
      <c r="AP19" s="21"/>
      <c r="AQ19" s="21"/>
      <c r="AR19" s="21"/>
      <c r="AS19" s="21"/>
      <c r="AT19" s="21"/>
      <c r="AU19" s="24"/>
      <c r="AV19" s="24"/>
      <c r="AW19" s="24"/>
      <c r="AX19" s="24"/>
      <c r="AY19" s="24"/>
      <c r="BB19" s="42">
        <f t="shared" ref="BB19:BB23" si="14">L19</f>
        <v>10</v>
      </c>
      <c r="BC19" s="42">
        <f t="shared" ref="BC19:BC23" si="15">Q19</f>
        <v>15</v>
      </c>
      <c r="BD19" s="42">
        <f t="shared" si="13"/>
        <v>0</v>
      </c>
      <c r="BE19" s="42">
        <f t="shared" ref="BE19:BE23" si="16">AU19</f>
        <v>0</v>
      </c>
      <c r="BF19" s="103">
        <f t="shared" ref="BF19:BF25" si="17">SUM(BB19:BE19)</f>
        <v>25</v>
      </c>
    </row>
    <row r="20" spans="1:58" s="50" customFormat="1" ht="25.9" customHeight="1" x14ac:dyDescent="0.25">
      <c r="A20" s="85">
        <v>10</v>
      </c>
      <c r="B20" s="85" t="s">
        <v>296</v>
      </c>
      <c r="C20" s="29" t="s">
        <v>297</v>
      </c>
      <c r="D20" s="304" t="s">
        <v>298</v>
      </c>
      <c r="E20" s="305"/>
      <c r="F20" s="130"/>
      <c r="G20" s="132" t="s">
        <v>108</v>
      </c>
      <c r="H20" s="64">
        <f t="shared" si="12"/>
        <v>20</v>
      </c>
      <c r="I20" s="64">
        <v>2</v>
      </c>
      <c r="J20" s="64"/>
      <c r="K20" s="64"/>
      <c r="L20" s="79">
        <v>10</v>
      </c>
      <c r="M20" s="79"/>
      <c r="N20" s="79" t="s">
        <v>45</v>
      </c>
      <c r="O20" s="79">
        <v>30</v>
      </c>
      <c r="P20" s="79">
        <v>1</v>
      </c>
      <c r="Q20" s="64">
        <v>5</v>
      </c>
      <c r="R20" s="64"/>
      <c r="S20" s="64"/>
      <c r="T20" s="64">
        <v>30</v>
      </c>
      <c r="U20" s="64">
        <v>1</v>
      </c>
      <c r="V20" s="79">
        <v>5</v>
      </c>
      <c r="W20" s="79"/>
      <c r="X20" s="79"/>
      <c r="Y20" s="79">
        <v>10</v>
      </c>
      <c r="Z20" s="79">
        <v>3</v>
      </c>
      <c r="AA20" s="24"/>
      <c r="AB20" s="24"/>
      <c r="AC20" s="24"/>
      <c r="AD20" s="24"/>
      <c r="AE20" s="24"/>
      <c r="AF20" s="21"/>
      <c r="AG20" s="21"/>
      <c r="AH20" s="21"/>
      <c r="AI20" s="21"/>
      <c r="AJ20" s="21"/>
      <c r="AK20" s="24"/>
      <c r="AL20" s="24"/>
      <c r="AM20" s="24"/>
      <c r="AN20" s="24"/>
      <c r="AO20" s="24"/>
      <c r="AP20" s="21"/>
      <c r="AQ20" s="21"/>
      <c r="AR20" s="21"/>
      <c r="AS20" s="21"/>
      <c r="AT20" s="21"/>
      <c r="AU20" s="24"/>
      <c r="AV20" s="24"/>
      <c r="AW20" s="24"/>
      <c r="AX20" s="24"/>
      <c r="AY20" s="24"/>
      <c r="BB20" s="42">
        <f t="shared" si="14"/>
        <v>10</v>
      </c>
      <c r="BC20" s="42">
        <f t="shared" si="15"/>
        <v>5</v>
      </c>
      <c r="BD20" s="42">
        <f t="shared" si="13"/>
        <v>5</v>
      </c>
      <c r="BE20" s="42">
        <f t="shared" si="16"/>
        <v>0</v>
      </c>
      <c r="BF20" s="103">
        <f t="shared" si="17"/>
        <v>20</v>
      </c>
    </row>
    <row r="21" spans="1:58" s="50" customFormat="1" ht="16.149999999999999" customHeight="1" x14ac:dyDescent="0.25">
      <c r="A21" s="85">
        <v>11</v>
      </c>
      <c r="B21" s="85" t="s">
        <v>299</v>
      </c>
      <c r="C21" s="29" t="s">
        <v>300</v>
      </c>
      <c r="D21" s="304" t="s">
        <v>301</v>
      </c>
      <c r="E21" s="305"/>
      <c r="F21" s="29"/>
      <c r="G21" s="83" t="s">
        <v>302</v>
      </c>
      <c r="H21" s="64">
        <f t="shared" si="12"/>
        <v>25</v>
      </c>
      <c r="I21" s="64">
        <v>2</v>
      </c>
      <c r="J21" s="64"/>
      <c r="K21" s="64"/>
      <c r="L21" s="79">
        <v>10</v>
      </c>
      <c r="M21" s="79"/>
      <c r="N21" s="79" t="s">
        <v>45</v>
      </c>
      <c r="O21" s="79">
        <v>30</v>
      </c>
      <c r="P21" s="79">
        <v>1</v>
      </c>
      <c r="Q21" s="64">
        <v>5</v>
      </c>
      <c r="R21" s="64"/>
      <c r="S21" s="64"/>
      <c r="T21" s="64">
        <v>30</v>
      </c>
      <c r="U21" s="64">
        <v>1</v>
      </c>
      <c r="V21" s="79">
        <v>10</v>
      </c>
      <c r="W21" s="79"/>
      <c r="X21" s="79"/>
      <c r="Y21" s="79">
        <v>10</v>
      </c>
      <c r="Z21" s="79">
        <v>3</v>
      </c>
      <c r="AA21" s="24"/>
      <c r="AB21" s="24"/>
      <c r="AC21" s="24"/>
      <c r="AD21" s="24"/>
      <c r="AE21" s="24"/>
      <c r="AF21" s="21"/>
      <c r="AG21" s="21"/>
      <c r="AH21" s="21"/>
      <c r="AI21" s="21"/>
      <c r="AJ21" s="21"/>
      <c r="AK21" s="24"/>
      <c r="AL21" s="24"/>
      <c r="AM21" s="24"/>
      <c r="AN21" s="24"/>
      <c r="AO21" s="24"/>
      <c r="AP21" s="21"/>
      <c r="AQ21" s="21"/>
      <c r="AR21" s="21"/>
      <c r="AS21" s="21"/>
      <c r="AT21" s="21"/>
      <c r="AU21" s="24"/>
      <c r="AV21" s="24"/>
      <c r="AW21" s="24"/>
      <c r="AX21" s="24"/>
      <c r="AY21" s="24"/>
      <c r="BB21" s="42">
        <f t="shared" si="14"/>
        <v>10</v>
      </c>
      <c r="BC21" s="42">
        <f t="shared" si="15"/>
        <v>5</v>
      </c>
      <c r="BD21" s="42">
        <f t="shared" si="13"/>
        <v>10</v>
      </c>
      <c r="BE21" s="42">
        <f t="shared" si="16"/>
        <v>0</v>
      </c>
      <c r="BF21" s="103">
        <f t="shared" si="17"/>
        <v>25</v>
      </c>
    </row>
    <row r="22" spans="1:58" s="50" customFormat="1" ht="16.149999999999999" customHeight="1" x14ac:dyDescent="0.25">
      <c r="A22" s="85">
        <v>12</v>
      </c>
      <c r="B22" s="85" t="s">
        <v>303</v>
      </c>
      <c r="C22" s="29" t="s">
        <v>304</v>
      </c>
      <c r="D22" s="318" t="s">
        <v>305</v>
      </c>
      <c r="E22" s="319"/>
      <c r="F22" s="28"/>
      <c r="G22" s="119" t="s">
        <v>198</v>
      </c>
      <c r="H22" s="64">
        <f t="shared" si="12"/>
        <v>25</v>
      </c>
      <c r="I22" s="31">
        <v>2</v>
      </c>
      <c r="J22" s="31"/>
      <c r="K22" s="31"/>
      <c r="L22" s="32"/>
      <c r="M22" s="32"/>
      <c r="N22" s="32"/>
      <c r="O22" s="32"/>
      <c r="P22" s="32"/>
      <c r="Q22" s="31">
        <v>15</v>
      </c>
      <c r="R22" s="31"/>
      <c r="S22" s="31" t="s">
        <v>45</v>
      </c>
      <c r="T22" s="31">
        <v>30</v>
      </c>
      <c r="U22" s="31">
        <v>1</v>
      </c>
      <c r="V22" s="32">
        <v>10</v>
      </c>
      <c r="W22" s="32"/>
      <c r="X22" s="32"/>
      <c r="Y22" s="32">
        <v>15</v>
      </c>
      <c r="Z22" s="32">
        <v>2</v>
      </c>
      <c r="AA22" s="24"/>
      <c r="AB22" s="24"/>
      <c r="AC22" s="24"/>
      <c r="AD22" s="24"/>
      <c r="AE22" s="24"/>
      <c r="AF22" s="21"/>
      <c r="AG22" s="21"/>
      <c r="AH22" s="21"/>
      <c r="AI22" s="21"/>
      <c r="AJ22" s="21"/>
      <c r="AK22" s="24"/>
      <c r="AL22" s="24"/>
      <c r="AM22" s="24"/>
      <c r="AN22" s="24"/>
      <c r="AO22" s="24"/>
      <c r="AP22" s="21"/>
      <c r="AQ22" s="21"/>
      <c r="AR22" s="21"/>
      <c r="AS22" s="21"/>
      <c r="AT22" s="21"/>
      <c r="AU22" s="24"/>
      <c r="AV22" s="24"/>
      <c r="AW22" s="24"/>
      <c r="AX22" s="24"/>
      <c r="AY22" s="24"/>
      <c r="BB22" s="42">
        <f t="shared" si="14"/>
        <v>0</v>
      </c>
      <c r="BC22" s="42">
        <f t="shared" si="15"/>
        <v>15</v>
      </c>
      <c r="BD22" s="42">
        <f t="shared" si="13"/>
        <v>10</v>
      </c>
      <c r="BE22" s="42">
        <f t="shared" si="16"/>
        <v>0</v>
      </c>
      <c r="BF22" s="103">
        <f t="shared" si="17"/>
        <v>25</v>
      </c>
    </row>
    <row r="23" spans="1:58" s="50" customFormat="1" ht="25.9" customHeight="1" x14ac:dyDescent="0.25">
      <c r="A23" s="85">
        <v>13</v>
      </c>
      <c r="B23" s="209" t="s">
        <v>306</v>
      </c>
      <c r="C23" s="90" t="s">
        <v>307</v>
      </c>
      <c r="D23" s="338" t="s">
        <v>308</v>
      </c>
      <c r="E23" s="338"/>
      <c r="F23" s="9"/>
      <c r="G23" s="98" t="s">
        <v>40</v>
      </c>
      <c r="H23" s="64">
        <f t="shared" si="12"/>
        <v>12</v>
      </c>
      <c r="I23" s="64">
        <v>1</v>
      </c>
      <c r="J23" s="64"/>
      <c r="K23" s="64"/>
      <c r="L23" s="79"/>
      <c r="M23" s="79"/>
      <c r="N23" s="79"/>
      <c r="O23" s="79"/>
      <c r="P23" s="79"/>
      <c r="Q23" s="64"/>
      <c r="R23" s="64"/>
      <c r="S23" s="64"/>
      <c r="T23" s="64"/>
      <c r="U23" s="64"/>
      <c r="V23" s="79">
        <v>12</v>
      </c>
      <c r="W23" s="79"/>
      <c r="X23" s="79" t="s">
        <v>45</v>
      </c>
      <c r="Y23" s="79">
        <v>15</v>
      </c>
      <c r="Z23" s="79">
        <v>2</v>
      </c>
      <c r="AA23" s="24"/>
      <c r="AB23" s="24"/>
      <c r="AC23" s="24"/>
      <c r="AD23" s="24"/>
      <c r="AE23" s="24"/>
      <c r="AF23" s="21"/>
      <c r="AG23" s="21"/>
      <c r="AH23" s="21"/>
      <c r="AI23" s="21"/>
      <c r="AJ23" s="21"/>
      <c r="AK23" s="24"/>
      <c r="AL23" s="24"/>
      <c r="AM23" s="24"/>
      <c r="AN23" s="24"/>
      <c r="AO23" s="24"/>
      <c r="AP23" s="21"/>
      <c r="AQ23" s="21"/>
      <c r="AR23" s="21"/>
      <c r="AS23" s="21"/>
      <c r="AT23" s="21"/>
      <c r="AU23" s="24"/>
      <c r="AV23" s="24"/>
      <c r="AW23" s="24"/>
      <c r="AX23" s="24"/>
      <c r="AY23" s="24"/>
      <c r="BB23" s="42">
        <f t="shared" si="14"/>
        <v>0</v>
      </c>
      <c r="BC23" s="42">
        <f t="shared" si="15"/>
        <v>0</v>
      </c>
      <c r="BD23" s="42">
        <f t="shared" si="13"/>
        <v>12</v>
      </c>
      <c r="BE23" s="42">
        <f t="shared" si="16"/>
        <v>0</v>
      </c>
      <c r="BF23" s="103">
        <f t="shared" si="17"/>
        <v>12</v>
      </c>
    </row>
    <row r="24" spans="1:58" s="50" customFormat="1" ht="25.9" customHeight="1" x14ac:dyDescent="0.25">
      <c r="A24" s="192">
        <v>14</v>
      </c>
      <c r="B24" s="210" t="s">
        <v>309</v>
      </c>
      <c r="C24" s="193" t="s">
        <v>310</v>
      </c>
      <c r="D24" s="362" t="s">
        <v>311</v>
      </c>
      <c r="E24" s="363"/>
      <c r="F24" s="195" t="s">
        <v>170</v>
      </c>
      <c r="G24" s="194" t="s">
        <v>312</v>
      </c>
      <c r="H24" s="196">
        <v>20</v>
      </c>
      <c r="I24" s="196">
        <v>1</v>
      </c>
      <c r="J24" s="196" t="s">
        <v>170</v>
      </c>
      <c r="K24" s="196" t="s">
        <v>170</v>
      </c>
      <c r="L24" s="197" t="s">
        <v>170</v>
      </c>
      <c r="M24" s="197" t="s">
        <v>170</v>
      </c>
      <c r="N24" s="197" t="s">
        <v>170</v>
      </c>
      <c r="O24" s="197" t="s">
        <v>170</v>
      </c>
      <c r="P24" s="197" t="s">
        <v>170</v>
      </c>
      <c r="Q24" s="196">
        <v>8</v>
      </c>
      <c r="R24" s="196" t="s">
        <v>170</v>
      </c>
      <c r="S24" s="196" t="s">
        <v>170</v>
      </c>
      <c r="T24" s="196">
        <v>30</v>
      </c>
      <c r="U24" s="196">
        <v>1</v>
      </c>
      <c r="V24" s="197" t="s">
        <v>170</v>
      </c>
      <c r="W24" s="197" t="s">
        <v>170</v>
      </c>
      <c r="X24" s="197" t="s">
        <v>170</v>
      </c>
      <c r="Y24" s="79"/>
      <c r="Z24" s="79"/>
      <c r="AA24" s="24"/>
      <c r="AB24" s="24"/>
      <c r="AC24" s="24"/>
      <c r="AD24" s="24"/>
      <c r="AE24" s="24"/>
      <c r="AF24" s="21"/>
      <c r="AG24" s="21"/>
      <c r="AH24" s="21"/>
      <c r="AI24" s="21"/>
      <c r="AJ24" s="21"/>
      <c r="AK24" s="24"/>
      <c r="AL24" s="24"/>
      <c r="AM24" s="24"/>
      <c r="AN24" s="24"/>
      <c r="AO24" s="24"/>
      <c r="AP24" s="21"/>
      <c r="AQ24" s="21"/>
      <c r="AR24" s="21"/>
      <c r="AS24" s="21"/>
      <c r="AT24" s="21"/>
      <c r="AU24" s="24"/>
      <c r="AV24" s="24"/>
      <c r="AW24" s="24"/>
      <c r="AX24" s="24"/>
      <c r="AY24" s="24"/>
      <c r="BB24" s="42" t="str">
        <f>L24</f>
        <v> </v>
      </c>
      <c r="BC24" s="42">
        <f>Q24</f>
        <v>8</v>
      </c>
      <c r="BD24" s="42"/>
      <c r="BE24" s="42"/>
      <c r="BF24" s="103">
        <f t="shared" si="17"/>
        <v>8</v>
      </c>
    </row>
    <row r="25" spans="1:58" s="50" customFormat="1" ht="25.9" customHeight="1" x14ac:dyDescent="0.25">
      <c r="A25" s="198">
        <v>15</v>
      </c>
      <c r="B25" s="210" t="s">
        <v>309</v>
      </c>
      <c r="C25" s="199" t="s">
        <v>310</v>
      </c>
      <c r="D25" s="364" t="s">
        <v>311</v>
      </c>
      <c r="E25" s="363"/>
      <c r="F25" s="200" t="s">
        <v>170</v>
      </c>
      <c r="G25" s="201" t="s">
        <v>40</v>
      </c>
      <c r="H25" s="202" t="s">
        <v>170</v>
      </c>
      <c r="I25" s="202" t="s">
        <v>170</v>
      </c>
      <c r="J25" s="202" t="s">
        <v>170</v>
      </c>
      <c r="K25" s="202" t="s">
        <v>170</v>
      </c>
      <c r="L25" s="203" t="s">
        <v>170</v>
      </c>
      <c r="M25" s="203" t="s">
        <v>170</v>
      </c>
      <c r="N25" s="203" t="s">
        <v>170</v>
      </c>
      <c r="O25" s="203" t="s">
        <v>170</v>
      </c>
      <c r="P25" s="203" t="s">
        <v>170</v>
      </c>
      <c r="Q25" s="202">
        <v>12</v>
      </c>
      <c r="R25" s="202" t="s">
        <v>170</v>
      </c>
      <c r="S25" s="202" t="s">
        <v>45</v>
      </c>
      <c r="T25" s="202">
        <v>30</v>
      </c>
      <c r="U25" s="202">
        <v>1</v>
      </c>
      <c r="V25" s="203" t="s">
        <v>170</v>
      </c>
      <c r="W25" s="203" t="s">
        <v>170</v>
      </c>
      <c r="X25" s="203" t="s">
        <v>170</v>
      </c>
      <c r="Y25" s="79"/>
      <c r="Z25" s="79"/>
      <c r="AA25" s="24"/>
      <c r="AB25" s="24"/>
      <c r="AC25" s="24"/>
      <c r="AD25" s="24"/>
      <c r="AE25" s="24"/>
      <c r="AF25" s="21"/>
      <c r="AG25" s="21"/>
      <c r="AH25" s="21"/>
      <c r="AI25" s="21"/>
      <c r="AJ25" s="21"/>
      <c r="AK25" s="24"/>
      <c r="AL25" s="24"/>
      <c r="AM25" s="24"/>
      <c r="AN25" s="24"/>
      <c r="AO25" s="24"/>
      <c r="AP25" s="21"/>
      <c r="AQ25" s="21"/>
      <c r="AR25" s="21"/>
      <c r="AS25" s="21"/>
      <c r="AT25" s="21"/>
      <c r="AU25" s="24"/>
      <c r="AV25" s="24"/>
      <c r="AW25" s="24"/>
      <c r="AX25" s="24"/>
      <c r="AY25" s="24"/>
      <c r="BB25" s="42"/>
      <c r="BC25" s="42">
        <v>12</v>
      </c>
      <c r="BD25" s="42"/>
      <c r="BE25" s="42"/>
      <c r="BF25" s="103">
        <f t="shared" si="17"/>
        <v>12</v>
      </c>
    </row>
    <row r="26" spans="1:58" s="50" customFormat="1" ht="16.149999999999999" customHeight="1" x14ac:dyDescent="0.25">
      <c r="A26" s="359" t="s">
        <v>194</v>
      </c>
      <c r="B26" s="360"/>
      <c r="C26" s="360"/>
      <c r="D26" s="360"/>
      <c r="E26" s="360"/>
      <c r="F26" s="360"/>
      <c r="G26" s="361"/>
      <c r="H26" s="80">
        <f>SUM(H18:H25)</f>
        <v>139</v>
      </c>
      <c r="I26" s="80">
        <f>SUM(I18:I25)</f>
        <v>11</v>
      </c>
      <c r="J26" s="80">
        <f>SUM(J18:J23)</f>
        <v>0</v>
      </c>
      <c r="K26" s="80">
        <f>SUM(K18:K23)</f>
        <v>0</v>
      </c>
      <c r="L26" s="109">
        <f>SUM(L18:L23)</f>
        <v>30</v>
      </c>
      <c r="M26" s="21"/>
      <c r="N26" s="21"/>
      <c r="O26" s="21"/>
      <c r="P26" s="109"/>
      <c r="Q26" s="80">
        <f>SUM(Q18:Q25)</f>
        <v>60</v>
      </c>
      <c r="R26" s="24"/>
      <c r="S26" s="24"/>
      <c r="T26" s="24"/>
      <c r="U26" s="24"/>
      <c r="V26" s="109">
        <f>SUM(V18:V25)</f>
        <v>49</v>
      </c>
      <c r="W26" s="21"/>
      <c r="X26" s="21"/>
      <c r="Y26" s="21"/>
      <c r="Z26" s="21"/>
      <c r="AA26" s="24"/>
      <c r="AB26" s="24"/>
      <c r="AC26" s="24"/>
      <c r="AD26" s="24"/>
      <c r="AE26" s="24"/>
      <c r="AF26" s="21"/>
      <c r="AG26" s="21"/>
      <c r="AH26" s="21"/>
      <c r="AI26" s="21"/>
      <c r="AJ26" s="21"/>
      <c r="AK26" s="24"/>
      <c r="AL26" s="24"/>
      <c r="AM26" s="24"/>
      <c r="AN26" s="24"/>
      <c r="AO26" s="24"/>
      <c r="AP26" s="21"/>
      <c r="AQ26" s="21"/>
      <c r="AR26" s="21"/>
      <c r="AS26" s="21"/>
      <c r="AT26" s="21"/>
      <c r="AU26" s="24"/>
      <c r="AV26" s="24"/>
      <c r="AW26" s="24"/>
      <c r="AX26" s="24"/>
      <c r="AY26" s="24"/>
    </row>
    <row r="27" spans="1:58" s="50" customFormat="1" ht="16.149999999999999" customHeight="1" x14ac:dyDescent="0.25">
      <c r="A27" s="277" t="s">
        <v>67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7"/>
    </row>
    <row r="28" spans="1:58" s="50" customFormat="1" ht="24.6" customHeight="1" x14ac:dyDescent="0.25">
      <c r="A28" s="85">
        <v>16</v>
      </c>
      <c r="B28" s="27" t="s">
        <v>75</v>
      </c>
      <c r="C28" s="41" t="s">
        <v>76</v>
      </c>
      <c r="D28" s="258" t="s">
        <v>77</v>
      </c>
      <c r="E28" s="258"/>
      <c r="F28" s="4"/>
      <c r="G28" s="127" t="s">
        <v>78</v>
      </c>
      <c r="H28" s="24">
        <f>L28+Q28+V28+AA28+AF28+AK28+AP28+AU28</f>
        <v>30</v>
      </c>
      <c r="I28" s="16">
        <v>2</v>
      </c>
      <c r="J28" s="4"/>
      <c r="K28" s="4"/>
      <c r="L28" s="5"/>
      <c r="M28" s="5"/>
      <c r="N28" s="5"/>
      <c r="O28" s="5"/>
      <c r="P28" s="5"/>
      <c r="Q28" s="4"/>
      <c r="R28" s="4"/>
      <c r="S28" s="4"/>
      <c r="T28" s="4"/>
      <c r="U28" s="16"/>
      <c r="V28" s="17">
        <v>30</v>
      </c>
      <c r="W28" s="17" t="s">
        <v>313</v>
      </c>
      <c r="X28" s="17"/>
      <c r="Y28" s="17">
        <v>15</v>
      </c>
      <c r="Z28" s="17">
        <v>2</v>
      </c>
      <c r="AA28" s="24"/>
      <c r="AB28" s="24"/>
      <c r="AC28" s="24"/>
      <c r="AD28" s="24"/>
      <c r="AE28" s="24"/>
      <c r="AF28" s="21"/>
      <c r="AG28" s="21"/>
      <c r="AH28" s="21"/>
      <c r="AI28" s="21"/>
      <c r="AJ28" s="21"/>
      <c r="AK28" s="24"/>
      <c r="AL28" s="24"/>
      <c r="AM28" s="24"/>
      <c r="AN28" s="24"/>
      <c r="AO28" s="24"/>
      <c r="AP28" s="21"/>
      <c r="AQ28" s="21"/>
      <c r="AR28" s="21"/>
      <c r="AS28" s="21"/>
      <c r="AT28" s="21"/>
      <c r="AU28" s="24"/>
      <c r="AV28" s="24"/>
      <c r="AW28" s="24"/>
      <c r="AX28" s="24"/>
      <c r="AY28" s="24"/>
      <c r="BB28" s="42">
        <f t="shared" ref="BB28" si="18">L28</f>
        <v>0</v>
      </c>
      <c r="BC28" s="42">
        <f t="shared" ref="BC28" si="19">Q28</f>
        <v>0</v>
      </c>
      <c r="BD28" s="42">
        <f>V28+AA28+AF28+AK28+AP28</f>
        <v>30</v>
      </c>
      <c r="BE28" s="42">
        <f t="shared" ref="BE28" si="20">AU28</f>
        <v>0</v>
      </c>
      <c r="BF28" s="103">
        <f t="shared" ref="BF28" si="21">SUM(BB28:BE28)</f>
        <v>30</v>
      </c>
    </row>
    <row r="29" spans="1:58" s="50" customFormat="1" ht="16.149999999999999" customHeight="1" x14ac:dyDescent="0.25">
      <c r="A29" s="274" t="s">
        <v>79</v>
      </c>
      <c r="B29" s="274"/>
      <c r="C29" s="274"/>
      <c r="D29" s="274"/>
      <c r="E29" s="274"/>
      <c r="F29" s="274"/>
      <c r="G29" s="274"/>
      <c r="H29" s="80">
        <f>SUM(H28)</f>
        <v>30</v>
      </c>
      <c r="I29" s="80">
        <f>SUM(I28)</f>
        <v>2</v>
      </c>
      <c r="J29" s="24"/>
      <c r="K29" s="24"/>
      <c r="L29" s="5"/>
      <c r="M29" s="5"/>
      <c r="N29" s="5"/>
      <c r="O29" s="5"/>
      <c r="P29" s="5"/>
      <c r="Q29" s="24"/>
      <c r="R29" s="24"/>
      <c r="S29" s="24"/>
      <c r="T29" s="24"/>
      <c r="U29" s="24"/>
      <c r="V29" s="5">
        <f>SUM(V28)</f>
        <v>30</v>
      </c>
      <c r="W29" s="5"/>
      <c r="X29" s="5"/>
      <c r="Y29" s="5"/>
      <c r="Z29" s="5"/>
      <c r="AA29" s="24"/>
      <c r="AB29" s="24"/>
      <c r="AC29" s="24"/>
      <c r="AD29" s="24"/>
      <c r="AE29" s="24"/>
      <c r="AF29" s="21"/>
      <c r="AG29" s="21"/>
      <c r="AH29" s="21"/>
      <c r="AI29" s="21"/>
      <c r="AJ29" s="21"/>
      <c r="AK29" s="24"/>
      <c r="AL29" s="24"/>
      <c r="AM29" s="24"/>
      <c r="AN29" s="24"/>
      <c r="AO29" s="24"/>
      <c r="AP29" s="21"/>
      <c r="AQ29" s="21"/>
      <c r="AR29" s="21"/>
      <c r="AS29" s="21"/>
      <c r="AT29" s="21"/>
      <c r="AU29" s="24"/>
      <c r="AV29" s="24"/>
      <c r="AW29" s="24"/>
      <c r="AX29" s="24"/>
      <c r="AY29" s="24"/>
    </row>
    <row r="30" spans="1:58" s="50" customFormat="1" ht="16.149999999999999" customHeight="1" x14ac:dyDescent="0.25">
      <c r="A30" s="277" t="s">
        <v>80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7"/>
      <c r="AP30" s="277"/>
      <c r="AQ30" s="277"/>
      <c r="AR30" s="277"/>
      <c r="AS30" s="277"/>
      <c r="AT30" s="277"/>
      <c r="AU30" s="277"/>
      <c r="AV30" s="277"/>
      <c r="AW30" s="277"/>
      <c r="AX30" s="277"/>
      <c r="AY30" s="277"/>
    </row>
    <row r="31" spans="1:58" s="50" customFormat="1" ht="16.149999999999999" customHeight="1" x14ac:dyDescent="0.25">
      <c r="A31" s="6"/>
      <c r="B31" s="6"/>
      <c r="C31" s="105"/>
      <c r="D31" s="367"/>
      <c r="E31" s="367"/>
      <c r="F31" s="105"/>
      <c r="G31" s="105"/>
      <c r="H31" s="105"/>
      <c r="I31" s="105"/>
      <c r="J31" s="105"/>
      <c r="K31" s="105"/>
      <c r="L31" s="6"/>
      <c r="M31" s="6"/>
      <c r="N31" s="6"/>
      <c r="O31" s="6"/>
      <c r="P31" s="6"/>
      <c r="Q31" s="105"/>
      <c r="R31" s="105"/>
      <c r="S31" s="105"/>
      <c r="T31" s="105"/>
      <c r="U31" s="105"/>
      <c r="V31" s="367"/>
      <c r="W31" s="367"/>
      <c r="X31" s="367"/>
      <c r="Y31" s="367"/>
      <c r="Z31" s="367"/>
      <c r="AA31" s="105"/>
      <c r="AB31" s="105"/>
      <c r="AC31" s="105"/>
      <c r="AD31" s="105"/>
      <c r="AE31" s="105"/>
      <c r="AF31" s="6"/>
      <c r="AG31" s="6"/>
      <c r="AH31" s="6"/>
      <c r="AI31" s="6"/>
      <c r="AJ31" s="6"/>
      <c r="AK31" s="105"/>
      <c r="AL31" s="105"/>
      <c r="AM31" s="105"/>
      <c r="AN31" s="105"/>
      <c r="AO31" s="105"/>
      <c r="AP31" s="6"/>
      <c r="AQ31" s="6"/>
      <c r="AR31" s="6"/>
      <c r="AS31" s="6"/>
      <c r="AT31" s="6"/>
      <c r="AU31" s="105"/>
      <c r="AV31" s="105"/>
      <c r="AW31" s="105"/>
      <c r="AX31" s="105"/>
      <c r="AY31" s="105"/>
    </row>
    <row r="32" spans="1:58" s="50" customFormat="1" ht="16.149999999999999" customHeight="1" x14ac:dyDescent="0.25">
      <c r="A32" s="339" t="s">
        <v>87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  <c r="AT32" s="339"/>
      <c r="AU32" s="339"/>
      <c r="AV32" s="339"/>
      <c r="AW32" s="339"/>
      <c r="AX32" s="339"/>
      <c r="AY32" s="339"/>
    </row>
    <row r="33" spans="1:68" s="223" customFormat="1" ht="33.75" customHeight="1" x14ac:dyDescent="0.25">
      <c r="A33" s="254">
        <v>20</v>
      </c>
      <c r="B33" s="255" t="s">
        <v>314</v>
      </c>
      <c r="C33" s="40" t="s">
        <v>315</v>
      </c>
      <c r="D33" s="365" t="s">
        <v>316</v>
      </c>
      <c r="E33" s="366"/>
      <c r="F33" s="256"/>
      <c r="G33" s="242" t="s">
        <v>40</v>
      </c>
      <c r="H33" s="244">
        <f>L33+Q33+V33+AA33+AF33+AK33+AP33+AU33</f>
        <v>40</v>
      </c>
      <c r="I33" s="256">
        <v>2</v>
      </c>
      <c r="J33" s="256">
        <v>40</v>
      </c>
      <c r="K33" s="256">
        <v>2</v>
      </c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>
        <v>40</v>
      </c>
      <c r="AV33" s="256"/>
      <c r="AW33" s="256" t="s">
        <v>45</v>
      </c>
      <c r="AX33" s="256">
        <v>5</v>
      </c>
      <c r="AY33" s="256">
        <v>6</v>
      </c>
      <c r="AZ33" s="252"/>
      <c r="BA33" s="252"/>
      <c r="BB33" s="47">
        <f>L33</f>
        <v>0</v>
      </c>
      <c r="BC33" s="47">
        <f>Q33</f>
        <v>0</v>
      </c>
      <c r="BD33" s="47">
        <f>V33+AA33+AF33+AK33+AP33</f>
        <v>0</v>
      </c>
      <c r="BE33" s="47">
        <f>AU33</f>
        <v>40</v>
      </c>
      <c r="BF33" s="253">
        <f>SUM(BB33:BE33)</f>
        <v>40</v>
      </c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</row>
    <row r="34" spans="1:68" s="50" customFormat="1" ht="16.149999999999999" customHeight="1" x14ac:dyDescent="0.25">
      <c r="A34" s="274" t="s">
        <v>91</v>
      </c>
      <c r="B34" s="274"/>
      <c r="C34" s="274"/>
      <c r="D34" s="274"/>
      <c r="E34" s="274"/>
      <c r="F34" s="274"/>
      <c r="G34" s="274"/>
      <c r="H34" s="105">
        <f>H33</f>
        <v>40</v>
      </c>
      <c r="I34" s="105">
        <f t="shared" ref="I34:K34" si="22">I33</f>
        <v>2</v>
      </c>
      <c r="J34" s="105">
        <f t="shared" si="22"/>
        <v>40</v>
      </c>
      <c r="K34" s="105">
        <f t="shared" si="22"/>
        <v>2</v>
      </c>
      <c r="L34" s="6"/>
      <c r="M34" s="6"/>
      <c r="N34" s="6"/>
      <c r="O34" s="6"/>
      <c r="P34" s="6"/>
      <c r="Q34" s="105"/>
      <c r="R34" s="105"/>
      <c r="S34" s="105"/>
      <c r="T34" s="105"/>
      <c r="U34" s="105"/>
      <c r="V34" s="6"/>
      <c r="W34" s="6"/>
      <c r="X34" s="6"/>
      <c r="Y34" s="6"/>
      <c r="Z34" s="6"/>
      <c r="AA34" s="24"/>
      <c r="AB34" s="24"/>
      <c r="AC34" s="24"/>
      <c r="AD34" s="24"/>
      <c r="AE34" s="24"/>
      <c r="AF34" s="21"/>
      <c r="AG34" s="21"/>
      <c r="AH34" s="21"/>
      <c r="AI34" s="21"/>
      <c r="AJ34" s="21"/>
      <c r="AK34" s="24"/>
      <c r="AL34" s="24"/>
      <c r="AM34" s="24"/>
      <c r="AN34" s="24"/>
      <c r="AO34" s="24"/>
      <c r="AP34" s="21"/>
      <c r="AQ34" s="21"/>
      <c r="AR34" s="21"/>
      <c r="AS34" s="21"/>
      <c r="AT34" s="21"/>
      <c r="AU34" s="24"/>
      <c r="AV34" s="24"/>
      <c r="AW34" s="24"/>
      <c r="AX34" s="24"/>
      <c r="AY34" s="24"/>
    </row>
    <row r="35" spans="1:68" s="50" customFormat="1" ht="16.149999999999999" customHeight="1" x14ac:dyDescent="0.25">
      <c r="A35" s="309" t="s">
        <v>317</v>
      </c>
      <c r="B35" s="309"/>
      <c r="C35" s="309"/>
      <c r="D35" s="309"/>
      <c r="E35" s="309"/>
      <c r="F35" s="309"/>
      <c r="G35" s="309"/>
      <c r="H35" s="133">
        <f>H9+H26+H16+H29</f>
        <v>278</v>
      </c>
      <c r="I35" s="133">
        <f>I9+I16+I26+I29</f>
        <v>36</v>
      </c>
      <c r="J35" s="133">
        <f>J9+J26+J16+J29</f>
        <v>35</v>
      </c>
      <c r="K35" s="133">
        <f>K9+K16+K26+K29</f>
        <v>3</v>
      </c>
      <c r="L35" s="133">
        <f>L9+L26+L16+L29</f>
        <v>50</v>
      </c>
      <c r="M35" s="89"/>
      <c r="N35" s="89"/>
      <c r="O35" s="89"/>
      <c r="P35" s="89"/>
      <c r="Q35" s="133">
        <f>Q9+Q26+Q16+Q29</f>
        <v>106</v>
      </c>
      <c r="R35" s="89"/>
      <c r="S35" s="89"/>
      <c r="T35" s="89"/>
      <c r="U35" s="89"/>
      <c r="V35" s="133">
        <f>V9+V26+V16+V29</f>
        <v>87</v>
      </c>
      <c r="W35" s="89"/>
      <c r="X35" s="89"/>
      <c r="Y35" s="89"/>
      <c r="Z35" s="89"/>
      <c r="AA35" s="133">
        <f>AA9+AA26+AA16+AA29</f>
        <v>5</v>
      </c>
      <c r="AB35" s="89"/>
      <c r="AC35" s="89"/>
      <c r="AD35" s="89"/>
      <c r="AE35" s="89"/>
      <c r="AF35" s="133">
        <f>AF9+AF26+AF16+AF29</f>
        <v>10</v>
      </c>
      <c r="AG35" s="89"/>
      <c r="AH35" s="89"/>
      <c r="AI35" s="89"/>
      <c r="AJ35" s="89"/>
      <c r="AK35" s="133">
        <f>AK9+AK26+AK16+AK29</f>
        <v>20</v>
      </c>
      <c r="AL35" s="89"/>
      <c r="AM35" s="89"/>
      <c r="AN35" s="89"/>
      <c r="AO35" s="89"/>
      <c r="AP35" s="133">
        <f>AP9+AP26+AP16+AP29</f>
        <v>0</v>
      </c>
      <c r="AQ35" s="89"/>
      <c r="AR35" s="89"/>
      <c r="AS35" s="89"/>
      <c r="AT35" s="89"/>
      <c r="AU35" s="133">
        <f>AU9+AU26+AU16+AU29</f>
        <v>0</v>
      </c>
      <c r="AV35" s="89"/>
      <c r="AW35" s="89"/>
      <c r="AX35" s="89"/>
      <c r="AY35" s="89"/>
    </row>
    <row r="36" spans="1:68" s="50" customFormat="1" ht="16.149999999999999" customHeight="1" x14ac:dyDescent="0.25">
      <c r="A36" s="309"/>
      <c r="B36" s="309"/>
      <c r="C36" s="309"/>
      <c r="D36" s="309"/>
      <c r="E36" s="309"/>
      <c r="F36" s="309"/>
      <c r="G36" s="309"/>
      <c r="H36" s="309" t="s">
        <v>93</v>
      </c>
      <c r="I36" s="309"/>
      <c r="J36" s="309"/>
      <c r="K36" s="309"/>
      <c r="L36" s="309"/>
      <c r="M36" s="309"/>
      <c r="N36" s="309"/>
      <c r="O36" s="309">
        <v>3</v>
      </c>
      <c r="P36" s="309"/>
      <c r="Q36" s="44"/>
      <c r="R36" s="44"/>
      <c r="S36" s="44"/>
      <c r="T36" s="44"/>
      <c r="U36" s="44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44"/>
      <c r="AG36" s="44"/>
      <c r="AH36" s="44"/>
      <c r="AI36" s="44"/>
      <c r="AJ36" s="44"/>
      <c r="AK36" s="89"/>
      <c r="AL36" s="89"/>
      <c r="AM36" s="89"/>
      <c r="AN36" s="89"/>
      <c r="AO36" s="89"/>
      <c r="AP36" s="44"/>
      <c r="AQ36" s="44"/>
      <c r="AR36" s="44"/>
      <c r="AS36" s="44"/>
      <c r="AT36" s="44"/>
      <c r="AU36" s="89"/>
      <c r="AV36" s="89"/>
      <c r="AW36" s="89"/>
      <c r="AX36" s="89"/>
      <c r="AY36" s="89"/>
      <c r="BA36" s="104" t="s">
        <v>94</v>
      </c>
      <c r="BB36" s="103">
        <f>SUM(BB7:BB33)</f>
        <v>50</v>
      </c>
      <c r="BC36" s="103">
        <f>SUM(BC7:BC33)</f>
        <v>106</v>
      </c>
      <c r="BD36" s="103">
        <f>SUM(BD7:BD33)</f>
        <v>122</v>
      </c>
      <c r="BE36" s="103">
        <f>SUM(BE7:BE33)</f>
        <v>40</v>
      </c>
      <c r="BF36" s="103">
        <f>SUM(BF7:BF33)</f>
        <v>318</v>
      </c>
    </row>
    <row r="37" spans="1:68" s="50" customFormat="1" ht="16.149999999999999" customHeight="1" x14ac:dyDescent="0.25">
      <c r="G37" s="218" t="s">
        <v>95</v>
      </c>
      <c r="H37" s="221"/>
      <c r="I37" s="257">
        <f>I9+I16+5+I29+I34</f>
        <v>32</v>
      </c>
    </row>
    <row r="38" spans="1:68" s="50" customFormat="1" ht="16.149999999999999" customHeight="1" x14ac:dyDescent="0.25"/>
    <row r="39" spans="1:68" s="50" customFormat="1" ht="16.149999999999999" customHeight="1" x14ac:dyDescent="0.25"/>
  </sheetData>
  <mergeCells count="56">
    <mergeCell ref="A34:G34"/>
    <mergeCell ref="A35:G36"/>
    <mergeCell ref="H36:N36"/>
    <mergeCell ref="O36:P36"/>
    <mergeCell ref="D31:E31"/>
    <mergeCell ref="BB4:BF4"/>
    <mergeCell ref="BB1:BF1"/>
    <mergeCell ref="A30:AY30"/>
    <mergeCell ref="A32:AY32"/>
    <mergeCell ref="D33:E33"/>
    <mergeCell ref="V31:Z31"/>
    <mergeCell ref="A29:G29"/>
    <mergeCell ref="A17:AY17"/>
    <mergeCell ref="D18:E18"/>
    <mergeCell ref="D23:E23"/>
    <mergeCell ref="A26:G26"/>
    <mergeCell ref="D19:E19"/>
    <mergeCell ref="D22:E22"/>
    <mergeCell ref="A27:AY27"/>
    <mergeCell ref="D28:E28"/>
    <mergeCell ref="D20:E20"/>
    <mergeCell ref="D21:E21"/>
    <mergeCell ref="D24:E24"/>
    <mergeCell ref="D25:E25"/>
    <mergeCell ref="A6:AY6"/>
    <mergeCell ref="D7:E7"/>
    <mergeCell ref="D8:E8"/>
    <mergeCell ref="AA3:AT3"/>
    <mergeCell ref="AU3:AY4"/>
    <mergeCell ref="AA4:AE4"/>
    <mergeCell ref="AF4:AJ4"/>
    <mergeCell ref="J2:J5"/>
    <mergeCell ref="K2:K5"/>
    <mergeCell ref="L2:Z2"/>
    <mergeCell ref="AA2:AY2"/>
    <mergeCell ref="L3:P4"/>
    <mergeCell ref="Q3:U4"/>
    <mergeCell ref="AK4:AO4"/>
    <mergeCell ref="AP4:AT4"/>
    <mergeCell ref="B1:B5"/>
    <mergeCell ref="D12:D15"/>
    <mergeCell ref="A16:G16"/>
    <mergeCell ref="H1:I1"/>
    <mergeCell ref="V3:Z4"/>
    <mergeCell ref="J1:K1"/>
    <mergeCell ref="L1:AY1"/>
    <mergeCell ref="H2:H5"/>
    <mergeCell ref="I2:I5"/>
    <mergeCell ref="D11:E11"/>
    <mergeCell ref="A9:G9"/>
    <mergeCell ref="A10:AY10"/>
    <mergeCell ref="A1:A5"/>
    <mergeCell ref="C1:C5"/>
    <mergeCell ref="D1:E5"/>
    <mergeCell ref="F1:F5"/>
    <mergeCell ref="G1:G5"/>
  </mergeCells>
  <phoneticPr fontId="35" type="noConversion"/>
  <pageMargins left="0.23622047244094491" right="0.23622047244094491" top="0.74803149606299213" bottom="0.74803149606299213" header="0.31496062992125984" footer="0.31496062992125984"/>
  <pageSetup paperSize="9" scale="45" fitToWidth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2" sqref="P32"/>
    </sheetView>
  </sheetViews>
  <sheetFormatPr defaultRowHeight="15" x14ac:dyDescent="0.25"/>
  <cols>
    <col min="17" max="21" width="11.85546875" bestFit="1" customWidth="1"/>
    <col min="30" max="33" width="10.85546875" bestFit="1" customWidth="1"/>
    <col min="34" max="34" width="11.85546875" bestFit="1" customWidth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10" zoomScaleNormal="110" workbookViewId="0">
      <selection activeCell="N14" sqref="N14"/>
    </sheetView>
  </sheetViews>
  <sheetFormatPr defaultRowHeight="15" x14ac:dyDescent="0.25"/>
  <cols>
    <col min="1" max="1" width="8.85546875" style="35"/>
    <col min="3" max="5" width="0" hidden="1" customWidth="1"/>
    <col min="6" max="6" width="11.7109375" customWidth="1"/>
    <col min="7" max="7" width="9.42578125" bestFit="1" customWidth="1"/>
    <col min="8" max="8" width="10.28515625" customWidth="1"/>
    <col min="9" max="10" width="9.7109375" customWidth="1"/>
    <col min="11" max="11" width="10.85546875" customWidth="1"/>
    <col min="12" max="12" width="12" customWidth="1"/>
    <col min="13" max="13" width="12.7109375" customWidth="1"/>
  </cols>
  <sheetData>
    <row r="1" spans="1:13" ht="15.75" thickBot="1" x14ac:dyDescent="0.3"/>
    <row r="2" spans="1:13" s="46" customFormat="1" ht="31.15" customHeight="1" x14ac:dyDescent="0.25">
      <c r="A2" s="52" t="s">
        <v>320</v>
      </c>
      <c r="B2" s="53" t="s">
        <v>321</v>
      </c>
      <c r="C2" s="53" t="s">
        <v>9</v>
      </c>
      <c r="D2" s="53" t="s">
        <v>322</v>
      </c>
      <c r="E2" s="53" t="s">
        <v>9</v>
      </c>
      <c r="F2" s="53" t="s">
        <v>323</v>
      </c>
      <c r="G2" s="53" t="s">
        <v>12</v>
      </c>
      <c r="H2" s="53" t="s">
        <v>13</v>
      </c>
      <c r="I2" s="53" t="s">
        <v>14</v>
      </c>
      <c r="J2" s="53" t="s">
        <v>324</v>
      </c>
      <c r="K2" s="53" t="s">
        <v>325</v>
      </c>
      <c r="L2" s="54" t="s">
        <v>87</v>
      </c>
    </row>
    <row r="3" spans="1:13" x14ac:dyDescent="0.25">
      <c r="A3" s="55" t="s">
        <v>318</v>
      </c>
      <c r="B3" s="42">
        <v>669</v>
      </c>
      <c r="C3" s="42">
        <v>28</v>
      </c>
      <c r="D3" s="42">
        <v>48</v>
      </c>
      <c r="E3" s="42">
        <v>3</v>
      </c>
      <c r="F3" s="42">
        <f>B3-J3</f>
        <v>364</v>
      </c>
      <c r="G3" s="47">
        <v>59</v>
      </c>
      <c r="H3" s="42">
        <v>120</v>
      </c>
      <c r="I3" s="42">
        <v>82</v>
      </c>
      <c r="J3" s="42">
        <v>305</v>
      </c>
      <c r="K3" s="42">
        <v>63</v>
      </c>
      <c r="L3" s="56">
        <v>40</v>
      </c>
    </row>
    <row r="4" spans="1:13" s="37" customFormat="1" x14ac:dyDescent="0.25">
      <c r="A4" s="57"/>
      <c r="B4" s="48"/>
      <c r="C4" s="48"/>
      <c r="D4" s="48"/>
      <c r="E4" s="48"/>
      <c r="F4" s="42"/>
      <c r="G4" s="49">
        <f>G3/B3</f>
        <v>8.8191330343796712E-2</v>
      </c>
      <c r="H4" s="49">
        <f>H3/B3</f>
        <v>0.17937219730941703</v>
      </c>
      <c r="I4" s="49">
        <f>I3/B3</f>
        <v>0.12257100149476831</v>
      </c>
      <c r="J4" s="49">
        <f>J3/B3</f>
        <v>0.45590433482810166</v>
      </c>
      <c r="K4" s="49">
        <f>K3/B3</f>
        <v>9.417040358744394E-2</v>
      </c>
      <c r="L4" s="58">
        <f>L3/B3</f>
        <v>5.9790732436472344E-2</v>
      </c>
      <c r="M4"/>
    </row>
    <row r="5" spans="1:13" x14ac:dyDescent="0.25">
      <c r="A5" s="55" t="s">
        <v>319</v>
      </c>
      <c r="B5" s="42">
        <v>880</v>
      </c>
      <c r="C5" s="42">
        <v>35</v>
      </c>
      <c r="D5" s="42">
        <v>40</v>
      </c>
      <c r="E5" s="42">
        <v>2</v>
      </c>
      <c r="F5" s="42">
        <f>B5-J5</f>
        <v>510</v>
      </c>
      <c r="G5" s="47">
        <v>70</v>
      </c>
      <c r="H5" s="42">
        <v>210</v>
      </c>
      <c r="I5" s="42">
        <v>160</v>
      </c>
      <c r="J5" s="42">
        <v>370</v>
      </c>
      <c r="K5" s="42">
        <v>30</v>
      </c>
      <c r="L5" s="56">
        <v>40</v>
      </c>
    </row>
    <row r="6" spans="1:13" s="37" customFormat="1" x14ac:dyDescent="0.25">
      <c r="A6" s="57"/>
      <c r="B6" s="48"/>
      <c r="C6" s="48"/>
      <c r="D6" s="48"/>
      <c r="E6" s="48"/>
      <c r="F6" s="42"/>
      <c r="G6" s="49">
        <f>G5/B5</f>
        <v>7.9545454545454544E-2</v>
      </c>
      <c r="H6" s="49">
        <f>H5/B5</f>
        <v>0.23863636363636365</v>
      </c>
      <c r="I6" s="49">
        <f>I5/B5</f>
        <v>0.18181818181818182</v>
      </c>
      <c r="J6" s="49">
        <f>J5/B5</f>
        <v>0.42045454545454547</v>
      </c>
      <c r="K6" s="49">
        <f>K5/B5</f>
        <v>3.4090909090909088E-2</v>
      </c>
      <c r="L6" s="58">
        <f>L5/B5</f>
        <v>4.5454545454545456E-2</v>
      </c>
      <c r="M6"/>
    </row>
    <row r="7" spans="1:13" x14ac:dyDescent="0.25">
      <c r="A7" s="55" t="s">
        <v>326</v>
      </c>
      <c r="B7" s="42">
        <v>763</v>
      </c>
      <c r="C7" s="42">
        <v>38</v>
      </c>
      <c r="D7" s="42">
        <v>80</v>
      </c>
      <c r="E7" s="42">
        <v>4</v>
      </c>
      <c r="F7" s="42">
        <f>B7-J7</f>
        <v>438</v>
      </c>
      <c r="G7" s="47">
        <v>96</v>
      </c>
      <c r="H7" s="42">
        <v>120</v>
      </c>
      <c r="I7" s="42">
        <v>142</v>
      </c>
      <c r="J7" s="42">
        <v>325</v>
      </c>
      <c r="K7" s="42">
        <v>40</v>
      </c>
      <c r="L7" s="56">
        <v>40</v>
      </c>
    </row>
    <row r="8" spans="1:13" s="37" customFormat="1" x14ac:dyDescent="0.25">
      <c r="A8" s="57"/>
      <c r="B8" s="48"/>
      <c r="C8" s="48"/>
      <c r="D8" s="48"/>
      <c r="E8" s="48"/>
      <c r="F8" s="42"/>
      <c r="G8" s="49">
        <f>G7/B7</f>
        <v>0.12581913499344691</v>
      </c>
      <c r="H8" s="49">
        <f>H7/B7</f>
        <v>0.15727391874180865</v>
      </c>
      <c r="I8" s="49">
        <f>I7/B7</f>
        <v>0.18610747051114024</v>
      </c>
      <c r="J8" s="49">
        <f>J7/B7</f>
        <v>0.42595019659239841</v>
      </c>
      <c r="K8" s="49">
        <f>K7/B7</f>
        <v>5.242463958060288E-2</v>
      </c>
      <c r="L8" s="58">
        <f>L7/B7</f>
        <v>5.242463958060288E-2</v>
      </c>
      <c r="M8"/>
    </row>
    <row r="9" spans="1:13" x14ac:dyDescent="0.25">
      <c r="A9" s="55" t="s">
        <v>327</v>
      </c>
      <c r="B9" s="42">
        <v>364</v>
      </c>
      <c r="C9" s="42">
        <v>35</v>
      </c>
      <c r="D9" s="42">
        <v>0</v>
      </c>
      <c r="E9" s="42">
        <v>0</v>
      </c>
      <c r="F9" s="42">
        <f>B9-J9</f>
        <v>199</v>
      </c>
      <c r="G9" s="47">
        <v>40</v>
      </c>
      <c r="H9" s="42">
        <v>64</v>
      </c>
      <c r="I9" s="42">
        <v>60</v>
      </c>
      <c r="J9" s="42">
        <v>165</v>
      </c>
      <c r="K9" s="42">
        <v>35</v>
      </c>
      <c r="L9" s="56">
        <v>0</v>
      </c>
    </row>
    <row r="10" spans="1:13" s="37" customFormat="1" ht="15.75" thickBot="1" x14ac:dyDescent="0.3">
      <c r="A10" s="59"/>
      <c r="B10" s="60"/>
      <c r="C10" s="60"/>
      <c r="D10" s="60"/>
      <c r="E10" s="60"/>
      <c r="F10" s="61"/>
      <c r="G10" s="62">
        <f>G9/B9</f>
        <v>0.10989010989010989</v>
      </c>
      <c r="H10" s="62">
        <f>H9/B9</f>
        <v>0.17582417582417584</v>
      </c>
      <c r="I10" s="62">
        <f>I9/B9</f>
        <v>0.16483516483516483</v>
      </c>
      <c r="J10" s="62">
        <f>J9/B9</f>
        <v>0.4532967032967033</v>
      </c>
      <c r="K10" s="62">
        <f>K9/B9</f>
        <v>9.6153846153846159E-2</v>
      </c>
      <c r="L10" s="63">
        <f>L9/B9</f>
        <v>0</v>
      </c>
      <c r="M10"/>
    </row>
    <row r="11" spans="1:13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3" spans="1:13" ht="15.75" thickBot="1" x14ac:dyDescent="0.3"/>
    <row r="14" spans="1:13" ht="30" x14ac:dyDescent="0.25">
      <c r="A14" s="52" t="s">
        <v>328</v>
      </c>
      <c r="B14" s="53" t="s">
        <v>321</v>
      </c>
      <c r="C14" s="53" t="s">
        <v>9</v>
      </c>
      <c r="D14" s="53" t="s">
        <v>322</v>
      </c>
      <c r="E14" s="53" t="s">
        <v>9</v>
      </c>
      <c r="F14" s="53" t="s">
        <v>323</v>
      </c>
      <c r="G14" s="53" t="s">
        <v>12</v>
      </c>
      <c r="H14" s="53" t="s">
        <v>13</v>
      </c>
      <c r="I14" s="53" t="s">
        <v>14</v>
      </c>
      <c r="J14" s="53" t="s">
        <v>324</v>
      </c>
      <c r="K14" s="53" t="s">
        <v>325</v>
      </c>
      <c r="L14" s="54" t="s">
        <v>87</v>
      </c>
    </row>
    <row r="15" spans="1:13" x14ac:dyDescent="0.25">
      <c r="A15" s="55" t="s">
        <v>318</v>
      </c>
      <c r="B15" s="42">
        <v>1549</v>
      </c>
      <c r="C15" s="42">
        <v>28</v>
      </c>
      <c r="D15" s="42">
        <v>48</v>
      </c>
      <c r="E15" s="42">
        <v>3</v>
      </c>
      <c r="F15" s="42">
        <v>874</v>
      </c>
      <c r="G15" s="47">
        <v>129</v>
      </c>
      <c r="H15" s="42">
        <v>330</v>
      </c>
      <c r="I15" s="42">
        <v>242</v>
      </c>
      <c r="J15" s="42">
        <v>675</v>
      </c>
      <c r="K15" s="42">
        <v>93</v>
      </c>
      <c r="L15" s="56">
        <v>80</v>
      </c>
    </row>
    <row r="16" spans="1:13" x14ac:dyDescent="0.25">
      <c r="A16" s="57"/>
      <c r="B16" s="48">
        <v>1</v>
      </c>
      <c r="C16" s="48"/>
      <c r="D16" s="48"/>
      <c r="E16" s="48"/>
      <c r="F16" s="49">
        <f>F15*B16/B15</f>
        <v>0.56423499031633306</v>
      </c>
      <c r="G16" s="49">
        <f>G15/B15</f>
        <v>8.3279535183989672E-2</v>
      </c>
      <c r="H16" s="49">
        <f>H15/B15</f>
        <v>0.2130406714009038</v>
      </c>
      <c r="I16" s="49">
        <f>I15/B15</f>
        <v>0.15622982569399613</v>
      </c>
      <c r="J16" s="49">
        <f>J15/B15</f>
        <v>0.43576500968366688</v>
      </c>
      <c r="K16" s="49">
        <f>K15/B15</f>
        <v>6.0038734667527439E-2</v>
      </c>
      <c r="L16" s="58">
        <f>L15/B15</f>
        <v>5.1646223369916075E-2</v>
      </c>
      <c r="M16" s="37"/>
    </row>
    <row r="17" spans="1:13" x14ac:dyDescent="0.25">
      <c r="A17" s="55" t="s">
        <v>319</v>
      </c>
      <c r="B17" s="42">
        <v>1127</v>
      </c>
      <c r="C17" s="42">
        <v>35</v>
      </c>
      <c r="D17" s="42">
        <v>40</v>
      </c>
      <c r="E17" s="42">
        <v>2</v>
      </c>
      <c r="F17" s="42">
        <f>B17-J17</f>
        <v>637</v>
      </c>
      <c r="G17" s="47">
        <v>136</v>
      </c>
      <c r="H17" s="42">
        <v>184</v>
      </c>
      <c r="I17" s="42">
        <v>202</v>
      </c>
      <c r="J17" s="42">
        <v>490</v>
      </c>
      <c r="K17" s="42">
        <v>75</v>
      </c>
      <c r="L17" s="56">
        <v>40</v>
      </c>
    </row>
    <row r="18" spans="1:13" ht="15.75" thickBot="1" x14ac:dyDescent="0.3">
      <c r="A18" s="59"/>
      <c r="B18" s="60">
        <v>1</v>
      </c>
      <c r="C18" s="60"/>
      <c r="D18" s="60"/>
      <c r="E18" s="60"/>
      <c r="F18" s="62">
        <f>F17*B18/B17</f>
        <v>0.56521739130434778</v>
      </c>
      <c r="G18" s="62">
        <f>G17/B17</f>
        <v>0.12067435669920142</v>
      </c>
      <c r="H18" s="62">
        <f>H17/B17</f>
        <v>0.16326530612244897</v>
      </c>
      <c r="I18" s="62">
        <f>I17/B17</f>
        <v>0.17923691215616683</v>
      </c>
      <c r="J18" s="62">
        <f>J17/B17</f>
        <v>0.43478260869565216</v>
      </c>
      <c r="K18" s="62">
        <f>K17/B17</f>
        <v>6.6548358473824315E-2</v>
      </c>
      <c r="L18" s="63">
        <f>L17/B17</f>
        <v>3.5492457852706299E-2</v>
      </c>
      <c r="M18" s="37"/>
    </row>
    <row r="19" spans="1:13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3" ht="15.75" thickBot="1" x14ac:dyDescent="0.3">
      <c r="A20" s="51"/>
      <c r="B20" s="51"/>
      <c r="C20" s="51"/>
      <c r="D20" s="51"/>
      <c r="E20" s="51"/>
      <c r="F20" s="50"/>
      <c r="G20" s="51"/>
      <c r="H20" s="51"/>
      <c r="I20" s="51"/>
      <c r="J20" s="51"/>
      <c r="K20" s="51"/>
      <c r="L20" s="51"/>
    </row>
    <row r="21" spans="1:13" ht="30" x14ac:dyDescent="0.25">
      <c r="A21" s="52" t="s">
        <v>329</v>
      </c>
      <c r="B21" s="53" t="s">
        <v>321</v>
      </c>
      <c r="C21" s="53" t="s">
        <v>9</v>
      </c>
      <c r="D21" s="53" t="s">
        <v>322</v>
      </c>
      <c r="E21" s="53" t="s">
        <v>9</v>
      </c>
      <c r="F21" s="53" t="s">
        <v>323</v>
      </c>
      <c r="G21" s="53" t="s">
        <v>12</v>
      </c>
      <c r="H21" s="53" t="s">
        <v>13</v>
      </c>
      <c r="I21" s="53" t="s">
        <v>14</v>
      </c>
      <c r="J21" s="53" t="s">
        <v>324</v>
      </c>
      <c r="K21" s="53" t="s">
        <v>325</v>
      </c>
      <c r="L21" s="54" t="s">
        <v>87</v>
      </c>
    </row>
    <row r="22" spans="1:13" x14ac:dyDescent="0.25">
      <c r="A22" s="55"/>
      <c r="B22" s="42">
        <f>B15+B17</f>
        <v>2676</v>
      </c>
      <c r="C22" s="42">
        <f t="shared" ref="C22:L22" si="0">C15+C17</f>
        <v>63</v>
      </c>
      <c r="D22" s="42">
        <f t="shared" si="0"/>
        <v>88</v>
      </c>
      <c r="E22" s="42">
        <f t="shared" si="0"/>
        <v>5</v>
      </c>
      <c r="F22" s="42">
        <f t="shared" si="0"/>
        <v>1511</v>
      </c>
      <c r="G22" s="42">
        <f t="shared" si="0"/>
        <v>265</v>
      </c>
      <c r="H22" s="42">
        <f t="shared" si="0"/>
        <v>514</v>
      </c>
      <c r="I22" s="42">
        <f t="shared" si="0"/>
        <v>444</v>
      </c>
      <c r="J22" s="42">
        <f t="shared" si="0"/>
        <v>1165</v>
      </c>
      <c r="K22" s="42">
        <v>168</v>
      </c>
      <c r="L22" s="56">
        <f t="shared" si="0"/>
        <v>120</v>
      </c>
    </row>
    <row r="23" spans="1:13" ht="15.75" thickBot="1" x14ac:dyDescent="0.3">
      <c r="A23" s="59"/>
      <c r="B23" s="60">
        <v>1</v>
      </c>
      <c r="C23" s="60"/>
      <c r="D23" s="60"/>
      <c r="E23" s="60"/>
      <c r="F23" s="62">
        <f>F22*B23/B22</f>
        <v>0.56464872944693567</v>
      </c>
      <c r="G23" s="62">
        <f>G22/B22</f>
        <v>9.9028400597907323E-2</v>
      </c>
      <c r="H23" s="62">
        <f>H22/B22</f>
        <v>0.1920777279521674</v>
      </c>
      <c r="I23" s="62">
        <f>I22/B22</f>
        <v>0.16591928251121077</v>
      </c>
      <c r="J23" s="62">
        <f>J22/B22</f>
        <v>0.43535127055306427</v>
      </c>
      <c r="K23" s="62">
        <f>K22/B22</f>
        <v>6.2780269058295965E-2</v>
      </c>
      <c r="L23" s="63">
        <f>L22/B22</f>
        <v>4.4843049327354258E-2</v>
      </c>
    </row>
    <row r="24" spans="1:13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34ea94-c3c4-4abc-938c-aa299009201c">
      <Terms xmlns="http://schemas.microsoft.com/office/infopath/2007/PartnerControls"/>
    </lcf76f155ced4ddcb4097134ff3c332f>
    <TaxCatchAll xmlns="85fc9f87-1e14-4d53-a87e-31267e1025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3B9E12B0624C4F924EFCA7999A904A" ma:contentTypeVersion="13" ma:contentTypeDescription="Utwórz nowy dokument." ma:contentTypeScope="" ma:versionID="5cbd8545c330a07fa09bcd30c418a574">
  <xsd:schema xmlns:xsd="http://www.w3.org/2001/XMLSchema" xmlns:xs="http://www.w3.org/2001/XMLSchema" xmlns:p="http://schemas.microsoft.com/office/2006/metadata/properties" xmlns:ns2="5034ea94-c3c4-4abc-938c-aa299009201c" xmlns:ns3="85fc9f87-1e14-4d53-a87e-31267e102575" targetNamespace="http://schemas.microsoft.com/office/2006/metadata/properties" ma:root="true" ma:fieldsID="a6c4457e1a899cb1eb7e2cc026a4ec40" ns2:_="" ns3:_="">
    <xsd:import namespace="5034ea94-c3c4-4abc-938c-aa299009201c"/>
    <xsd:import namespace="85fc9f87-1e14-4d53-a87e-31267e102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4ea94-c3c4-4abc-938c-aa29900920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64b4aae9-2fec-42af-8911-202aff68e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c9f87-1e14-4d53-a87e-31267e10257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15b844-080e-43c8-9ab4-2f23b162c22d}" ma:internalName="TaxCatchAll" ma:showField="CatchAllData" ma:web="85fc9f87-1e14-4d53-a87e-31267e102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45FBED-5CC6-47A8-9C13-FC2211C504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3CC831-0C8B-476A-8D65-DA6A1760AF1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7b9ab4a-86e3-4ec8-9838-2dfc923cf12a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1976E5-2727-4216-8D0D-0EE688B69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Semestr 1</vt:lpstr>
      <vt:lpstr>Semestr 2</vt:lpstr>
      <vt:lpstr>Semestr 3</vt:lpstr>
      <vt:lpstr>Semestr 4</vt:lpstr>
      <vt:lpstr>podsumowanie</vt:lpstr>
      <vt:lpstr>%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Fornal</dc:creator>
  <cp:lastModifiedBy>Katarzyna Skiba</cp:lastModifiedBy>
  <cp:revision/>
  <dcterms:created xsi:type="dcterms:W3CDTF">2021-12-17T20:33:16Z</dcterms:created>
  <dcterms:modified xsi:type="dcterms:W3CDTF">2024-05-15T11:57:49Z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0x010100B53B9E12B0624C4F924EFCA7999A904A</vt:lpwstr>
  </property>
</Properties>
</file>