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Podział na semestry" sheetId="2" r:id="rId1"/>
    <sheet name="Arkusz3" sheetId="3" r:id="rId2"/>
  </sheets>
  <definedNames>
    <definedName name="_xlnm.Print_Area" localSheetId="0">'Podział na semestry'!$A$1:$I$277</definedName>
  </definedNames>
  <calcPr calcId="191029"/>
</workbook>
</file>

<file path=xl/calcChain.xml><?xml version="1.0" encoding="utf-8"?>
<calcChain xmlns="http://schemas.openxmlformats.org/spreadsheetml/2006/main">
  <c r="F151" i="2" l="1"/>
  <c r="F152" i="2"/>
  <c r="C333" i="2" l="1"/>
  <c r="D333" i="2"/>
  <c r="E333" i="2"/>
  <c r="F333" i="2"/>
  <c r="B333" i="2"/>
  <c r="C322" i="2"/>
  <c r="D322" i="2"/>
  <c r="E322" i="2"/>
  <c r="F322" i="2"/>
  <c r="B322" i="2"/>
  <c r="C321" i="2"/>
  <c r="D321" i="2"/>
  <c r="E321" i="2"/>
  <c r="F321" i="2"/>
  <c r="B321" i="2"/>
  <c r="D282" i="2" l="1"/>
  <c r="E282" i="2"/>
  <c r="F282" i="2"/>
  <c r="B282" i="2"/>
  <c r="C275" i="2" l="1"/>
  <c r="G275" i="2"/>
  <c r="G276" i="2"/>
  <c r="B261" i="2" l="1"/>
  <c r="G95" i="2" l="1"/>
  <c r="C276" i="2"/>
  <c r="C282" i="2" s="1"/>
  <c r="G195" i="2" l="1"/>
  <c r="F195" i="2"/>
  <c r="D195" i="2"/>
  <c r="C195" i="2"/>
  <c r="B195" i="2"/>
  <c r="D154" i="2" l="1"/>
  <c r="C154" i="2"/>
  <c r="D128" i="2"/>
  <c r="C128" i="2"/>
  <c r="B128" i="2"/>
  <c r="D95" i="2"/>
  <c r="G69" i="2"/>
  <c r="D69" i="2"/>
  <c r="B69" i="2"/>
  <c r="G154" i="2"/>
  <c r="B154" i="2"/>
  <c r="G128" i="2"/>
  <c r="F109" i="2"/>
  <c r="F61" i="2"/>
  <c r="G37" i="2"/>
  <c r="G22" i="2"/>
  <c r="F119" i="2"/>
  <c r="G43" i="2" l="1"/>
  <c r="G101" i="2"/>
  <c r="B141" i="2"/>
  <c r="G255" i="2" l="1"/>
  <c r="G233" i="2"/>
  <c r="C233" i="2"/>
  <c r="G205" i="2"/>
  <c r="C205" i="2"/>
  <c r="G182" i="2"/>
  <c r="D182" i="2"/>
  <c r="B95" i="2"/>
  <c r="C69" i="2"/>
  <c r="C37" i="2"/>
  <c r="B37" i="2"/>
  <c r="C22" i="2"/>
  <c r="B22" i="2"/>
  <c r="G274" i="2" l="1"/>
  <c r="G277" i="2" s="1"/>
  <c r="C43" i="2"/>
  <c r="G261" i="2"/>
  <c r="G211" i="2"/>
  <c r="D101" i="2"/>
  <c r="B43" i="2"/>
  <c r="B101" i="2"/>
  <c r="F13" i="2"/>
  <c r="B255" i="2"/>
  <c r="D37" i="2"/>
  <c r="D22" i="2"/>
  <c r="F51" i="2"/>
  <c r="C51" i="2"/>
  <c r="F265" i="2" l="1"/>
  <c r="F266" i="2"/>
  <c r="F267" i="2"/>
  <c r="F268" i="2"/>
  <c r="F269" i="2"/>
  <c r="F264" i="2"/>
  <c r="F275" i="2" l="1"/>
  <c r="F270" i="2"/>
  <c r="G270" i="2"/>
  <c r="E270" i="2"/>
  <c r="D270" i="2"/>
  <c r="C270" i="2"/>
  <c r="D255" i="2"/>
  <c r="C255" i="2"/>
  <c r="F254" i="2"/>
  <c r="F251" i="2"/>
  <c r="G246" i="2"/>
  <c r="F246" i="2"/>
  <c r="E246" i="2"/>
  <c r="D246" i="2"/>
  <c r="C246" i="2"/>
  <c r="B246" i="2"/>
  <c r="E233" i="2"/>
  <c r="D233" i="2"/>
  <c r="B233" i="2"/>
  <c r="F231" i="2"/>
  <c r="F227" i="2"/>
  <c r="G220" i="2"/>
  <c r="F220" i="2"/>
  <c r="E220" i="2"/>
  <c r="D220" i="2"/>
  <c r="C220" i="2"/>
  <c r="B220" i="2"/>
  <c r="E211" i="2"/>
  <c r="D205" i="2"/>
  <c r="B205" i="2"/>
  <c r="F200" i="2"/>
  <c r="F205" i="2" s="1"/>
  <c r="E195" i="2"/>
  <c r="C182" i="2"/>
  <c r="B182" i="2"/>
  <c r="F181" i="2"/>
  <c r="F180" i="2"/>
  <c r="F179" i="2"/>
  <c r="F176" i="2"/>
  <c r="D328" i="2" l="1"/>
  <c r="C261" i="2"/>
  <c r="F328" i="2"/>
  <c r="E328" i="2"/>
  <c r="C328" i="2"/>
  <c r="B328" i="2"/>
  <c r="C211" i="2"/>
  <c r="D281" i="2"/>
  <c r="B281" i="2"/>
  <c r="E281" i="2"/>
  <c r="C281" i="2"/>
  <c r="B211" i="2"/>
  <c r="B274" i="2"/>
  <c r="F182" i="2"/>
  <c r="C324" i="2" s="1"/>
  <c r="F233" i="2"/>
  <c r="B336" i="2" s="1"/>
  <c r="F255" i="2"/>
  <c r="C340" i="2" s="1"/>
  <c r="E261" i="2"/>
  <c r="E274" i="2"/>
  <c r="D211" i="2"/>
  <c r="D261" i="2"/>
  <c r="F147" i="2"/>
  <c r="F148" i="2"/>
  <c r="F149" i="2"/>
  <c r="F150" i="2"/>
  <c r="E160" i="2"/>
  <c r="F120" i="2"/>
  <c r="F121" i="2"/>
  <c r="F122" i="2"/>
  <c r="F123" i="2"/>
  <c r="F146" i="2"/>
  <c r="F125" i="2"/>
  <c r="F127" i="2"/>
  <c r="E101" i="2"/>
  <c r="F89" i="2"/>
  <c r="F90" i="2"/>
  <c r="F91" i="2"/>
  <c r="F92" i="2"/>
  <c r="F93" i="2"/>
  <c r="C95" i="2"/>
  <c r="F62" i="2"/>
  <c r="F63" i="2"/>
  <c r="F64" i="2"/>
  <c r="F65" i="2"/>
  <c r="F66" i="2"/>
  <c r="F30" i="2"/>
  <c r="F31" i="2"/>
  <c r="F32" i="2"/>
  <c r="F33" i="2"/>
  <c r="F34" i="2"/>
  <c r="F35" i="2"/>
  <c r="F36" i="2"/>
  <c r="C332" i="2" l="1"/>
  <c r="D336" i="2"/>
  <c r="F211" i="2"/>
  <c r="E324" i="2"/>
  <c r="E332" i="2" s="1"/>
  <c r="F324" i="2"/>
  <c r="F332" i="2" s="1"/>
  <c r="D324" i="2"/>
  <c r="D332" i="2" s="1"/>
  <c r="F340" i="2"/>
  <c r="E340" i="2"/>
  <c r="B340" i="2"/>
  <c r="B344" i="2" s="1"/>
  <c r="B324" i="2"/>
  <c r="B332" i="2" s="1"/>
  <c r="F336" i="2"/>
  <c r="F344" i="2" s="1"/>
  <c r="C336" i="2"/>
  <c r="C344" i="2" s="1"/>
  <c r="E336" i="2"/>
  <c r="D340" i="2"/>
  <c r="F281" i="2"/>
  <c r="E277" i="2"/>
  <c r="C101" i="2"/>
  <c r="C274" i="2"/>
  <c r="F154" i="2"/>
  <c r="F69" i="2"/>
  <c r="D300" i="2" s="1"/>
  <c r="F261" i="2"/>
  <c r="D43" i="2"/>
  <c r="F17" i="2"/>
  <c r="F18" i="2"/>
  <c r="F169" i="2"/>
  <c r="F82" i="2"/>
  <c r="D344" i="2" l="1"/>
  <c r="E316" i="2"/>
  <c r="F316" i="2"/>
  <c r="B316" i="2"/>
  <c r="C316" i="2"/>
  <c r="D316" i="2"/>
  <c r="E344" i="2"/>
  <c r="E300" i="2"/>
  <c r="F300" i="2"/>
  <c r="B300" i="2"/>
  <c r="C300" i="2"/>
  <c r="C277" i="2"/>
  <c r="G169" i="2"/>
  <c r="E169" i="2"/>
  <c r="D169" i="2"/>
  <c r="C169" i="2"/>
  <c r="B169" i="2"/>
  <c r="G141" i="2"/>
  <c r="F141" i="2"/>
  <c r="E141" i="2"/>
  <c r="D141" i="2"/>
  <c r="C141" i="2"/>
  <c r="G109" i="2"/>
  <c r="E109" i="2"/>
  <c r="D109" i="2"/>
  <c r="C109" i="2"/>
  <c r="B109" i="2"/>
  <c r="B82" i="2"/>
  <c r="G82" i="2"/>
  <c r="E82" i="2"/>
  <c r="D82" i="2"/>
  <c r="C82" i="2"/>
  <c r="D51" i="2"/>
  <c r="E51" i="2"/>
  <c r="G51" i="2"/>
  <c r="B51" i="2"/>
  <c r="B160" i="2" l="1"/>
  <c r="D160" i="2"/>
  <c r="D274" i="2"/>
  <c r="B277" i="2"/>
  <c r="C160" i="2"/>
  <c r="G160" i="2"/>
  <c r="F20" i="2"/>
  <c r="F88" i="2"/>
  <c r="D277" i="2" l="1"/>
  <c r="F29" i="2"/>
  <c r="F37" i="2" s="1"/>
  <c r="F124" i="2"/>
  <c r="F128" i="2" s="1"/>
  <c r="F16" i="2"/>
  <c r="F19" i="2"/>
  <c r="F87" i="2"/>
  <c r="F95" i="2" s="1"/>
  <c r="E312" i="2" l="1"/>
  <c r="E320" i="2" s="1"/>
  <c r="F312" i="2"/>
  <c r="F320" i="2" s="1"/>
  <c r="D312" i="2"/>
  <c r="D320" i="2" s="1"/>
  <c r="B312" i="2"/>
  <c r="B320" i="2" s="1"/>
  <c r="C312" i="2"/>
  <c r="C320" i="2" s="1"/>
  <c r="F101" i="2"/>
  <c r="F304" i="2"/>
  <c r="F308" i="2" s="1"/>
  <c r="E304" i="2"/>
  <c r="E308" i="2" s="1"/>
  <c r="D304" i="2"/>
  <c r="D308" i="2" s="1"/>
  <c r="B304" i="2"/>
  <c r="B308" i="2" s="1"/>
  <c r="C304" i="2"/>
  <c r="C308" i="2" s="1"/>
  <c r="E292" i="2"/>
  <c r="C292" i="2"/>
  <c r="B292" i="2"/>
  <c r="D292" i="2"/>
  <c r="F22" i="2"/>
  <c r="F43" i="2" l="1"/>
  <c r="E287" i="2"/>
  <c r="E290" i="2"/>
  <c r="C287" i="2"/>
  <c r="C290" i="2"/>
  <c r="B287" i="2"/>
  <c r="B290" i="2"/>
  <c r="D290" i="2"/>
  <c r="D287" i="2"/>
  <c r="F292" i="2"/>
  <c r="F274" i="2"/>
  <c r="F160" i="2"/>
  <c r="F290" i="2" l="1"/>
  <c r="F287" i="2"/>
  <c r="F296" i="2"/>
  <c r="E296" i="2"/>
  <c r="B296" i="2"/>
  <c r="C296" i="2"/>
  <c r="D296" i="2"/>
  <c r="F277" i="2"/>
  <c r="E280" i="2"/>
  <c r="B280" i="2"/>
  <c r="C280" i="2"/>
  <c r="D280" i="2"/>
  <c r="F280" i="2" l="1"/>
  <c r="F283" i="2"/>
  <c r="E283" i="2"/>
  <c r="C283" i="2"/>
  <c r="B283" i="2"/>
  <c r="D283" i="2"/>
</calcChain>
</file>

<file path=xl/comments1.xml><?xml version="1.0" encoding="utf-8"?>
<comments xmlns="http://schemas.openxmlformats.org/spreadsheetml/2006/main">
  <authors>
    <author>Ewa Humeniuk</author>
    <author>Edyta Chudek</author>
  </authors>
  <commentList>
    <comment ref="A13" authorId="0">
      <text>
        <r>
          <rPr>
            <b/>
            <sz val="9"/>
            <color indexed="81"/>
            <rFont val="Tahoma"/>
            <family val="2"/>
            <charset val="238"/>
          </rPr>
          <t>Ewa Humeniuk:</t>
        </r>
        <r>
          <rPr>
            <sz val="9"/>
            <color indexed="81"/>
            <rFont val="Tahoma"/>
            <family val="2"/>
            <charset val="238"/>
          </rPr>
          <t xml:space="preserve">
Połączono wprowadzenie do psychologii z historią</t>
        </r>
      </text>
    </comment>
    <comment ref="I88" authorId="1">
      <text>
        <r>
          <rPr>
            <b/>
            <sz val="9"/>
            <color indexed="81"/>
            <rFont val="Tahoma"/>
            <charset val="1"/>
          </rPr>
          <t>Edyta Chudek:</t>
        </r>
        <r>
          <rPr>
            <sz val="9"/>
            <color indexed="81"/>
            <rFont val="Tahoma"/>
            <charset val="1"/>
          </rPr>
          <t xml:space="preserve">
zmiana jednostki na Zakład Psychologii, oczekiwanie na pismo z Zakładu Psychologii</t>
        </r>
      </text>
    </comment>
  </commentList>
</comments>
</file>

<file path=xl/sharedStrings.xml><?xml version="1.0" encoding="utf-8"?>
<sst xmlns="http://schemas.openxmlformats.org/spreadsheetml/2006/main" count="647" uniqueCount="244">
  <si>
    <t>Forma zaliczenia</t>
  </si>
  <si>
    <t>W</t>
  </si>
  <si>
    <t>S</t>
  </si>
  <si>
    <t>Ć</t>
  </si>
  <si>
    <t>Pr</t>
  </si>
  <si>
    <t>Neurobiologiczne mechanizmy zachowania I</t>
  </si>
  <si>
    <t>Podstawy anatomii układu nerwowego</t>
  </si>
  <si>
    <t>Logika</t>
  </si>
  <si>
    <t>Filozofia</t>
  </si>
  <si>
    <t>Neurobiologiczne mechanizmy zachowania II</t>
  </si>
  <si>
    <t>Psychologia Ogólna</t>
  </si>
  <si>
    <t>Socjologia</t>
  </si>
  <si>
    <t>BHP</t>
  </si>
  <si>
    <t xml:space="preserve">      Studia Jednolite Magisterskie</t>
  </si>
  <si>
    <t xml:space="preserve">      Profil Ogólnoakademicki</t>
  </si>
  <si>
    <t>Rok I</t>
  </si>
  <si>
    <t>Razem - liczba godzin</t>
  </si>
  <si>
    <t>Punkty ECTS</t>
  </si>
  <si>
    <t>Podstawowe umiejętności psychologiczne</t>
  </si>
  <si>
    <t>Psychologia procesów poznawczych I</t>
  </si>
  <si>
    <t>Język angielski w psychologii</t>
  </si>
  <si>
    <t>Rok II</t>
  </si>
  <si>
    <t>Podstawy psychometrii</t>
  </si>
  <si>
    <t>Podstawy psychiatrii i psychopatologii</t>
  </si>
  <si>
    <t xml:space="preserve">Diagnostyka psychologiczna </t>
  </si>
  <si>
    <t>Psychologia społeczna</t>
  </si>
  <si>
    <t>Neurologia rozwojowa</t>
  </si>
  <si>
    <t>Psychologia procesów poznawczych II</t>
  </si>
  <si>
    <t>Psychologia emocji i motywacji</t>
  </si>
  <si>
    <t>Psychologia eksperymentalna</t>
  </si>
  <si>
    <t>Psychologia różnic indywidualnych</t>
  </si>
  <si>
    <t>Forma zajęć - liczba godzin</t>
  </si>
  <si>
    <t>Psychologia osobowości</t>
  </si>
  <si>
    <t>Diagnoza psychologiczna</t>
  </si>
  <si>
    <t>Podstawy genetyki</t>
  </si>
  <si>
    <t>Psychopatologia zjawisk społecznych</t>
  </si>
  <si>
    <t>Neurologia kliniczna dorosłych</t>
  </si>
  <si>
    <t>Psychologia kliniczna dorosłych</t>
  </si>
  <si>
    <t>Podstawy neuroobrazowania</t>
  </si>
  <si>
    <t>Psychologia kliniczna dzieci i młodzieży</t>
  </si>
  <si>
    <t>I Klinika Psychiatrii, Psychoterapii i Wczesnej Interwencji</t>
  </si>
  <si>
    <t>zaliczenie (ZO)</t>
  </si>
  <si>
    <t xml:space="preserve">Zaawansowane  metody statystyczne </t>
  </si>
  <si>
    <t>Podstawowe metody statystyczne</t>
  </si>
  <si>
    <t xml:space="preserve">Kierunek: PSYCHOLOGIA </t>
  </si>
  <si>
    <t xml:space="preserve">Studia stacjonarne </t>
  </si>
  <si>
    <t>SEMESTR  1</t>
  </si>
  <si>
    <t>SEMESTR 2</t>
  </si>
  <si>
    <t>SEMESTR 3</t>
  </si>
  <si>
    <t>SEMESTR 4</t>
  </si>
  <si>
    <t>SEMESTR 5</t>
  </si>
  <si>
    <t>SEMESTR 6</t>
  </si>
  <si>
    <t>Liczba semestrów: 10</t>
  </si>
  <si>
    <t>RAZEM SEM. I</t>
  </si>
  <si>
    <t>zaliczenie (Z)</t>
  </si>
  <si>
    <t>egzamin (E)</t>
  </si>
  <si>
    <t>RAZEM semestr I i II</t>
  </si>
  <si>
    <t>RAZEM SEM. III</t>
  </si>
  <si>
    <t>RAZEM semestr III i IV</t>
  </si>
  <si>
    <t>RAZEM SEM. IV</t>
  </si>
  <si>
    <t>RAZEM SEM. II</t>
  </si>
  <si>
    <t>RAZEM SEM. V</t>
  </si>
  <si>
    <t>RAZEM SEM. VI</t>
  </si>
  <si>
    <t>RAZEM semestr V i VI</t>
  </si>
  <si>
    <t>Jednostka organizacyjna</t>
  </si>
  <si>
    <t>Nazwa przedmiotu</t>
  </si>
  <si>
    <t>Warsztat metodologiczno-empiryczny</t>
  </si>
  <si>
    <t>Psychologia edukacji i wychowania</t>
  </si>
  <si>
    <t>Metodologia badań  psychologicznych</t>
  </si>
  <si>
    <t>liczba egzaminów w I sem.</t>
  </si>
  <si>
    <t>Liczba ECTS kontakowych</t>
  </si>
  <si>
    <t>Liczba ECTS pracy własnej studenta</t>
  </si>
  <si>
    <t>liczba godzin pracy własnej</t>
  </si>
  <si>
    <t>liczba egzaminów w II sem.</t>
  </si>
  <si>
    <t>RAZEM</t>
  </si>
  <si>
    <t>liczba egzaminów w III sem.</t>
  </si>
  <si>
    <t>liczba egzaminów w IV sem.</t>
  </si>
  <si>
    <t>liczba egzaminów w VI sem.</t>
  </si>
  <si>
    <t>liczba egzaminów w V sem.</t>
  </si>
  <si>
    <t>Socjologia medycyny</t>
  </si>
  <si>
    <t xml:space="preserve">Antropologia </t>
  </si>
  <si>
    <t>Podstawy immunologii</t>
  </si>
  <si>
    <t>Komunikacja interpersonalna</t>
  </si>
  <si>
    <t>Psychoneuroimmunologia</t>
  </si>
  <si>
    <t>Psychologia międzykulturowa i wielojęzyczność</t>
  </si>
  <si>
    <t>Podstawy endokrynologii</t>
  </si>
  <si>
    <t>Rozmowa i wywiad psychologiczny</t>
  </si>
  <si>
    <t>Kontakt i komunikacja z dzieckiem</t>
  </si>
  <si>
    <t>Redakcja prac naukowych</t>
  </si>
  <si>
    <t>Psychologia rodziny</t>
  </si>
  <si>
    <t>Choroby wieku rozwojowego</t>
  </si>
  <si>
    <t>Psychologiczne aspekty choroby somatycznej</t>
  </si>
  <si>
    <t xml:space="preserve">Neuropsychologia </t>
  </si>
  <si>
    <t>Diagnostyka zaburzeń psychicznych</t>
  </si>
  <si>
    <t>Biopsychospołeczne aspekty choroby dziecka</t>
  </si>
  <si>
    <t>Problemy adolescencji</t>
  </si>
  <si>
    <t>Mózgowe porażenie dziecięce</t>
  </si>
  <si>
    <t>Testy  neuropsychologiczne</t>
  </si>
  <si>
    <t>Choroby neurodegeneracyjne</t>
  </si>
  <si>
    <t>Podstawy diagnostyki zaburzeń wrodzonych</t>
  </si>
  <si>
    <t>Zaburzenia zdrowia psychicznego dzieci i młodzieży</t>
  </si>
  <si>
    <t>Diagnostyka parcjalnych deficytyów rozwojowych</t>
  </si>
  <si>
    <t>Zaburzenia odżywiania</t>
  </si>
  <si>
    <t>Podstawy zaburzeń nabytych</t>
  </si>
  <si>
    <t>Budowanie programów profilaktycznych</t>
  </si>
  <si>
    <t>Uzależnienia behawioralne</t>
  </si>
  <si>
    <t>Psychologia internetu</t>
  </si>
  <si>
    <t xml:space="preserve">Przedmioty do wyboru, każdy student wybiera przedmioty w łącznej liczbie 10 ECTS: </t>
  </si>
  <si>
    <t xml:space="preserve">Przedmioty do wyboru, każdy student wybiera przedmioty w łącznej liczbie10 ECTS: </t>
  </si>
  <si>
    <t>Rok IV</t>
  </si>
  <si>
    <t xml:space="preserve"> SEMESTR 7</t>
  </si>
  <si>
    <t>Podstawy pomocy psychologicznej</t>
  </si>
  <si>
    <t>Komputerowe metody diagnostyczne</t>
  </si>
  <si>
    <t>Metody projekcyjne w diagnozie klinicznej</t>
  </si>
  <si>
    <t>Psychologia zdrowia</t>
  </si>
  <si>
    <t xml:space="preserve">Psychologia pracy i organizacji </t>
  </si>
  <si>
    <t>Seminarium magisterskie</t>
  </si>
  <si>
    <t>RAZEM SEM. VII</t>
  </si>
  <si>
    <t>liczba egzaminów w VII sem.</t>
  </si>
  <si>
    <t xml:space="preserve">Przedmioty do wyboru, każdy student wybiera przedmioty w łącznej liczbie  10 ECTS: </t>
  </si>
  <si>
    <t>Psychologia niepełnosprawności</t>
  </si>
  <si>
    <t>Psychiatria sądowa</t>
  </si>
  <si>
    <t>Psychotraumatologia</t>
  </si>
  <si>
    <t>Psychofarmakologia</t>
  </si>
  <si>
    <t>Psychologia rehabilitacji</t>
  </si>
  <si>
    <t>Neuroradiologia</t>
  </si>
  <si>
    <t>SEMESTR 8</t>
  </si>
  <si>
    <t xml:space="preserve">Psychoterapia </t>
  </si>
  <si>
    <t>Psychoonkologia</t>
  </si>
  <si>
    <t>Psychokardiologia</t>
  </si>
  <si>
    <t>Psychoseksuologia</t>
  </si>
  <si>
    <t>RAZEM SEM. VIII</t>
  </si>
  <si>
    <t>liczba egzaminów w VIII sem.</t>
  </si>
  <si>
    <t>RAZEM semestr VII i VIII</t>
  </si>
  <si>
    <t>Psychologia w ginekologii i położnictwie</t>
  </si>
  <si>
    <t xml:space="preserve">Podstawy onkologii i hematologii </t>
  </si>
  <si>
    <t>Podstawy reumatologii</t>
  </si>
  <si>
    <t>Podstawy transplantologii</t>
  </si>
  <si>
    <t>Psychologia bólu</t>
  </si>
  <si>
    <t xml:space="preserve">Psychologiczne aspekty chirurgii </t>
  </si>
  <si>
    <t>Rok V</t>
  </si>
  <si>
    <t>SEMESTR 9</t>
  </si>
  <si>
    <t>Etyka zawodu psychologa</t>
  </si>
  <si>
    <t>Psychologia sądowa z kryminologią</t>
  </si>
  <si>
    <t>Kliniczne studium przypadku</t>
  </si>
  <si>
    <t>Interwencja kryzysowa</t>
  </si>
  <si>
    <t>Praktyka studencka</t>
  </si>
  <si>
    <t>RAZEM SEM. IX</t>
  </si>
  <si>
    <t>liczba egzaminów w IX sem.</t>
  </si>
  <si>
    <t xml:space="preserve">Resocjalizacja </t>
  </si>
  <si>
    <t>Zarządzanie w placówkach ochrony zdrowia</t>
  </si>
  <si>
    <t>Orzecznictwo psychologiczne</t>
  </si>
  <si>
    <t>Aspekty prawne w psychologii</t>
  </si>
  <si>
    <t>SEMESTR 10</t>
  </si>
  <si>
    <t>Duchowość i podmiotowość człowieka w chorobie</t>
  </si>
  <si>
    <t>Praca dyplomowa</t>
  </si>
  <si>
    <t>Psychologia pozytywna</t>
  </si>
  <si>
    <t>RAZEM SEM. X</t>
  </si>
  <si>
    <t>liczba egzaminów w X sem.</t>
  </si>
  <si>
    <t>RAZEM semestr IX i X</t>
  </si>
  <si>
    <t xml:space="preserve">Przedmioty do wyboru, każdy student wybiera przedmioty w łącznej liczbie  10  ECTS: </t>
  </si>
  <si>
    <t>Dialog motywujący</t>
  </si>
  <si>
    <t>Podstawy terapii skoncentrowanej na rozwiązaniach</t>
  </si>
  <si>
    <t>Biofeedback</t>
  </si>
  <si>
    <t>Arteterapia</t>
  </si>
  <si>
    <t>Wprowadzenie do coachingu</t>
  </si>
  <si>
    <t>Psychologia sztuki</t>
  </si>
  <si>
    <t>Razem cały tok studiów</t>
  </si>
  <si>
    <t xml:space="preserve">Rok III </t>
  </si>
  <si>
    <t>Razem przedmioty wybierane</t>
  </si>
  <si>
    <t>Razem przedmioty obowiązkowe</t>
  </si>
  <si>
    <t>łiczba ECTS</t>
  </si>
  <si>
    <t>Liczba godzin</t>
  </si>
  <si>
    <t>ZO</t>
  </si>
  <si>
    <t>Bioetyka</t>
  </si>
  <si>
    <t>Zakład Radiologii Zabiegowej i Neuroradiologii</t>
  </si>
  <si>
    <t xml:space="preserve">RAZEM </t>
  </si>
  <si>
    <t>Klinika Hematologii, Onkologii i Transplantologii Dziecięcej,                                    II Katedry Pediatrii</t>
  </si>
  <si>
    <t>Zaburzenia zdrowia psychicznego dorosłych</t>
  </si>
  <si>
    <t>Wprowadzenie do psychologii z elementami historii</t>
  </si>
  <si>
    <t>Informacja naukowa i POWI</t>
  </si>
  <si>
    <t>Zakład Immunologii Doświadczalnej</t>
  </si>
  <si>
    <t xml:space="preserve">Psychologia rozwoju </t>
  </si>
  <si>
    <t>Samodzielna Pracownia Medycznych Czynności Ratunkowych i Ratownictwa Specjalistycznego</t>
  </si>
  <si>
    <t>Zakład Nauk Humanistycznych i Medycyny Społecznej</t>
  </si>
  <si>
    <t xml:space="preserve">Klinika Neurologii Dziecięcej               </t>
  </si>
  <si>
    <t>Klinika Endokrynologii i Diabetologii Dziecięcej z Pracownią Endokrynologiczno - Metaboliczną</t>
  </si>
  <si>
    <t>Zakład Psychologii</t>
  </si>
  <si>
    <t xml:space="preserve">Klinika Neurologii Dziecięcej                     </t>
  </si>
  <si>
    <t>II Klinika Psychiatrii i Rehabilitacji Psychiatrycznej</t>
  </si>
  <si>
    <t xml:space="preserve">Klinika Hematologii, Onkologii i Transplantologii Dziecięcej                          </t>
  </si>
  <si>
    <t>Klinika Hematologii, Onkologii i Transplantologii Dziecięcej</t>
  </si>
  <si>
    <t>Zakład Edukacji Zdrowotnej</t>
  </si>
  <si>
    <t>Zaburzenia mowy i alternatywne metody komunikacji</t>
  </si>
  <si>
    <t>Z</t>
  </si>
  <si>
    <t>Psychologia rozwoju człowieka dorosłego</t>
  </si>
  <si>
    <t>Fakultety interprofesjonalne</t>
  </si>
  <si>
    <t>Radzenie sobie ze stresem</t>
  </si>
  <si>
    <t>Terminologia psychologiczna w języku angielskim</t>
  </si>
  <si>
    <t>Psychoprofilaktyka otyłości</t>
  </si>
  <si>
    <t>Razem fakultety interprofesjonalne</t>
  </si>
  <si>
    <t xml:space="preserve">Przedmioty do wyboru, każdy student wybiera przedmioty w łącznej liczbie 8 ECTS: </t>
  </si>
  <si>
    <t>Podstawy ratownictwa medycznego</t>
  </si>
  <si>
    <t>Wprowadzenie do  programu STATISTICA</t>
  </si>
  <si>
    <t>Udział procentowy poszczególnych zajęć w ogólnej liczbie godzin zajęć</t>
  </si>
  <si>
    <t>Przedmioty obowiązkowe</t>
  </si>
  <si>
    <t>Cały tok studiów</t>
  </si>
  <si>
    <t>SUMA kontrol.</t>
  </si>
  <si>
    <t>Przedmioty wybierane</t>
  </si>
  <si>
    <t>Semestr I</t>
  </si>
  <si>
    <t>Semestr II</t>
  </si>
  <si>
    <t>Cały semestr</t>
  </si>
  <si>
    <t xml:space="preserve">Rok I </t>
  </si>
  <si>
    <t>Semestr III</t>
  </si>
  <si>
    <t>Semestr IV</t>
  </si>
  <si>
    <t xml:space="preserve">Rok II </t>
  </si>
  <si>
    <t>Semestr V</t>
  </si>
  <si>
    <t>Semestr VI</t>
  </si>
  <si>
    <t xml:space="preserve">Rok IV </t>
  </si>
  <si>
    <t>Semestr VII</t>
  </si>
  <si>
    <t>Semestr VIII</t>
  </si>
  <si>
    <t>Semestr IX</t>
  </si>
  <si>
    <t>Semestr X</t>
  </si>
  <si>
    <t xml:space="preserve">Rok V </t>
  </si>
  <si>
    <t>Psychoprofilaktyka uzależneń</t>
  </si>
  <si>
    <t>Zastosowanie SPSS</t>
  </si>
  <si>
    <t>Zaburzenia psychosomatyczne i somatomorficzne</t>
  </si>
  <si>
    <t>Wychowanie fizyczne</t>
  </si>
  <si>
    <t xml:space="preserve">Zakład Psychologii </t>
  </si>
  <si>
    <t>Studium Wychowania Fizycznego i Sportu</t>
  </si>
  <si>
    <t>Zakład Fizjologii Człowieka</t>
  </si>
  <si>
    <t>Studium Praktycznej Nauki Języków Obcych</t>
  </si>
  <si>
    <t>Biblioteka UMLUB</t>
  </si>
  <si>
    <t>Zakład Informatyki i Statystyki Medycznej z Pracownią e-Zdrowia</t>
  </si>
  <si>
    <t xml:space="preserve">Katedra i Klinika Neurologii </t>
  </si>
  <si>
    <t>Klinika Chrób Płuc i Reumatologii Dziecięcej</t>
  </si>
  <si>
    <t>Samodzielna Pracownia Diagnostyki Genetycznej</t>
  </si>
  <si>
    <t>Pracownia Prawa Medycznego i Farmaceutycznego</t>
  </si>
  <si>
    <t>Akademicka Pracownia Testów Psychologicznych</t>
  </si>
  <si>
    <t>Akademicka Pracownia Testów Psychologicznych/Zakład Żywności i Żywienia</t>
  </si>
  <si>
    <t>Akademicka Pracownia Testów Psychologicznych/Zakład Rehabilitacji i Fizjoterapii</t>
  </si>
  <si>
    <t xml:space="preserve">Zakład Anatomii Prawidłowej, Klinicznej i Obrazowej </t>
  </si>
  <si>
    <t>Zakład Anatomii Prawidłowej, Klinicznej i Obrazowej</t>
  </si>
  <si>
    <t>Koordynator kierunku: dr hab. n. o zdr. Ewa Humeniuk, prof. ucz., Kierownik Akademickiej Pracowni Testów Psychologicznych, Uniwersytet Medyczny w Lublinie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</si>
</sst>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0" fontId="8" fillId="9" borderId="0" xfId="0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" fontId="12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1" fontId="12" fillId="4" borderId="3" xfId="0" applyNumberFormat="1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1" fontId="11" fillId="5" borderId="1" xfId="0" applyNumberFormat="1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1" fontId="12" fillId="0" borderId="3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1" fontId="11" fillId="0" borderId="0" xfId="0" applyNumberFormat="1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1" fontId="11" fillId="7" borderId="1" xfId="0" applyNumberFormat="1" applyFont="1" applyFill="1" applyBorder="1" applyAlignment="1">
      <alignment horizontal="left" vertical="center" wrapText="1"/>
    </xf>
    <xf numFmtId="1" fontId="12" fillId="0" borderId="0" xfId="0" applyNumberFormat="1" applyFont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1" applyFont="1" applyFill="1" applyBorder="1" applyAlignment="1">
      <alignment horizontal="left" vertical="center" wrapText="1"/>
    </xf>
    <xf numFmtId="0" fontId="13" fillId="10" borderId="1" xfId="1" applyFont="1" applyFill="1" applyBorder="1" applyAlignment="1">
      <alignment horizontal="left" vertical="center"/>
    </xf>
    <xf numFmtId="49" fontId="13" fillId="10" borderId="1" xfId="1" applyNumberFormat="1" applyFont="1" applyFill="1" applyBorder="1" applyAlignment="1">
      <alignment horizontal="left" vertical="center"/>
    </xf>
    <xf numFmtId="1" fontId="12" fillId="10" borderId="1" xfId="0" applyNumberFormat="1" applyFont="1" applyFill="1" applyBorder="1" applyAlignment="1">
      <alignment horizontal="left" vertical="center" wrapText="1"/>
    </xf>
    <xf numFmtId="0" fontId="16" fillId="10" borderId="1" xfId="1" applyFont="1" applyFill="1" applyBorder="1" applyAlignment="1">
      <alignment horizontal="left" vertical="center"/>
    </xf>
    <xf numFmtId="0" fontId="16" fillId="10" borderId="1" xfId="1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4" fillId="5" borderId="3" xfId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1" fontId="11" fillId="5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left" vertical="center" wrapText="1"/>
    </xf>
    <xf numFmtId="49" fontId="13" fillId="10" borderId="1" xfId="1" applyNumberFormat="1" applyFont="1" applyFill="1" applyBorder="1" applyAlignment="1">
      <alignment horizontal="left" vertical="center" wrapText="1"/>
    </xf>
    <xf numFmtId="0" fontId="11" fillId="9" borderId="0" xfId="0" applyFont="1" applyFill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left" vertical="center"/>
    </xf>
    <xf numFmtId="1" fontId="13" fillId="10" borderId="1" xfId="1" applyNumberFormat="1" applyFont="1" applyFill="1" applyBorder="1" applyAlignment="1">
      <alignment horizontal="left" vertical="center" wrapText="1"/>
    </xf>
    <xf numFmtId="1" fontId="12" fillId="10" borderId="1" xfId="0" applyNumberFormat="1" applyFont="1" applyFill="1" applyBorder="1" applyAlignment="1">
      <alignment horizontal="left" vertical="center"/>
    </xf>
    <xf numFmtId="0" fontId="14" fillId="5" borderId="1" xfId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1" fontId="15" fillId="0" borderId="0" xfId="1" applyNumberFormat="1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5" borderId="1" xfId="1" applyFont="1" applyFill="1" applyBorder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" fontId="16" fillId="0" borderId="0" xfId="1" applyNumberFormat="1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 wrapText="1"/>
    </xf>
    <xf numFmtId="0" fontId="13" fillId="6" borderId="1" xfId="1" applyFont="1" applyFill="1" applyBorder="1" applyAlignment="1">
      <alignment horizontal="left" vertical="center"/>
    </xf>
    <xf numFmtId="49" fontId="13" fillId="0" borderId="1" xfId="1" applyNumberFormat="1" applyFont="1" applyBorder="1" applyAlignment="1">
      <alignment horizontal="left" vertical="center"/>
    </xf>
    <xf numFmtId="1" fontId="13" fillId="0" borderId="3" xfId="0" applyNumberFormat="1" applyFont="1" applyBorder="1" applyAlignment="1">
      <alignment horizontal="left" vertical="center"/>
    </xf>
    <xf numFmtId="1" fontId="15" fillId="5" borderId="1" xfId="0" applyNumberFormat="1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1" fontId="12" fillId="10" borderId="3" xfId="0" applyNumberFormat="1" applyFont="1" applyFill="1" applyBorder="1" applyAlignment="1">
      <alignment horizontal="left" vertical="center"/>
    </xf>
    <xf numFmtId="0" fontId="12" fillId="10" borderId="0" xfId="0" applyFont="1" applyFill="1" applyAlignment="1">
      <alignment horizontal="left" vertical="center"/>
    </xf>
    <xf numFmtId="0" fontId="13" fillId="10" borderId="1" xfId="3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1" fontId="11" fillId="8" borderId="1" xfId="0" applyNumberFormat="1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/>
    </xf>
    <xf numFmtId="10" fontId="12" fillId="4" borderId="1" xfId="0" applyNumberFormat="1" applyFont="1" applyFill="1" applyBorder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10" fontId="12" fillId="10" borderId="1" xfId="0" applyNumberFormat="1" applyFont="1" applyFill="1" applyBorder="1" applyAlignment="1">
      <alignment horizontal="left" vertical="center"/>
    </xf>
    <xf numFmtId="10" fontId="12" fillId="0" borderId="1" xfId="0" applyNumberFormat="1" applyFont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horizontal="left" vertical="center"/>
    </xf>
    <xf numFmtId="0" fontId="12" fillId="10" borderId="3" xfId="0" applyFont="1" applyFill="1" applyBorder="1" applyAlignment="1">
      <alignment vertical="center" wrapText="1"/>
    </xf>
    <xf numFmtId="0" fontId="12" fillId="10" borderId="1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0" fontId="12" fillId="11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2" fillId="1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left" vertical="center"/>
    </xf>
    <xf numFmtId="0" fontId="15" fillId="3" borderId="8" xfId="1" applyFont="1" applyFill="1" applyBorder="1" applyAlignment="1">
      <alignment horizontal="left" vertical="center"/>
    </xf>
    <xf numFmtId="0" fontId="15" fillId="3" borderId="9" xfId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</cellXfs>
  <cellStyles count="4">
    <cellStyle name="Excel Built-in Normal" xfId="2"/>
    <cellStyle name="Hiperłącze" xfId="3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346"/>
  <sheetViews>
    <sheetView tabSelected="1" zoomScale="82" zoomScaleNormal="82" workbookViewId="0">
      <selection activeCell="A6" sqref="A6:G6"/>
    </sheetView>
  </sheetViews>
  <sheetFormatPr defaultColWidth="9.140625" defaultRowHeight="15"/>
  <cols>
    <col min="1" max="1" width="49.28515625" style="6" customWidth="1"/>
    <col min="2" max="2" width="8.5703125" style="6" customWidth="1"/>
    <col min="3" max="3" width="15.7109375" style="6" customWidth="1"/>
    <col min="4" max="4" width="10.42578125" style="6" customWidth="1"/>
    <col min="5" max="5" width="14.5703125" style="6" customWidth="1"/>
    <col min="6" max="6" width="10" style="11" customWidth="1"/>
    <col min="7" max="7" width="9.140625" style="6" customWidth="1"/>
    <col min="8" max="8" width="18.28515625" style="6" customWidth="1"/>
    <col min="9" max="9" width="39.7109375" style="6" customWidth="1"/>
    <col min="10" max="16384" width="9.140625" style="1"/>
  </cols>
  <sheetData>
    <row r="1" spans="1:9" ht="15.75">
      <c r="A1" s="130" t="s">
        <v>44</v>
      </c>
      <c r="B1" s="130"/>
      <c r="C1" s="8"/>
      <c r="D1" s="8"/>
      <c r="E1" s="8"/>
      <c r="F1" s="9"/>
      <c r="G1" s="8"/>
    </row>
    <row r="2" spans="1:9" ht="15.75">
      <c r="A2" s="10" t="s">
        <v>13</v>
      </c>
      <c r="B2" s="8"/>
      <c r="C2" s="8"/>
      <c r="D2" s="8"/>
      <c r="E2" s="8"/>
      <c r="F2" s="9"/>
      <c r="G2" s="8"/>
    </row>
    <row r="3" spans="1:9" ht="15.75">
      <c r="A3" s="10" t="s">
        <v>14</v>
      </c>
      <c r="B3" s="8"/>
      <c r="C3" s="8"/>
      <c r="D3" s="8"/>
      <c r="E3" s="8"/>
      <c r="F3" s="9"/>
      <c r="G3" s="8"/>
    </row>
    <row r="4" spans="1:9" ht="15.75">
      <c r="A4" s="10" t="s">
        <v>52</v>
      </c>
      <c r="B4" s="8"/>
      <c r="C4" s="8"/>
      <c r="D4" s="8"/>
      <c r="E4" s="8"/>
      <c r="F4" s="9"/>
      <c r="G4" s="8"/>
    </row>
    <row r="5" spans="1:9" ht="15.75">
      <c r="A5" s="10" t="s">
        <v>45</v>
      </c>
      <c r="B5" s="8"/>
      <c r="C5" s="8"/>
      <c r="D5" s="8"/>
      <c r="E5" s="8"/>
      <c r="F5" s="9"/>
      <c r="G5" s="8"/>
    </row>
    <row r="6" spans="1:9" ht="43.15" customHeight="1">
      <c r="A6" s="131" t="s">
        <v>243</v>
      </c>
      <c r="B6" s="131"/>
      <c r="C6" s="131"/>
      <c r="D6" s="131"/>
      <c r="E6" s="131"/>
      <c r="F6" s="131"/>
      <c r="G6" s="131"/>
    </row>
    <row r="7" spans="1:9">
      <c r="A7" s="7"/>
    </row>
    <row r="8" spans="1:9" ht="34.9" customHeight="1">
      <c r="A8" s="12" t="s">
        <v>15</v>
      </c>
    </row>
    <row r="9" spans="1:9" ht="34.9" customHeight="1" thickBot="1">
      <c r="A9" s="7"/>
    </row>
    <row r="10" spans="1:9" ht="34.9" customHeight="1">
      <c r="A10" s="123" t="s">
        <v>65</v>
      </c>
      <c r="B10" s="113" t="s">
        <v>31</v>
      </c>
      <c r="C10" s="113"/>
      <c r="D10" s="113"/>
      <c r="E10" s="113"/>
      <c r="F10" s="114" t="s">
        <v>16</v>
      </c>
      <c r="G10" s="113" t="s">
        <v>17</v>
      </c>
      <c r="H10" s="113" t="s">
        <v>0</v>
      </c>
      <c r="I10" s="117" t="s">
        <v>64</v>
      </c>
    </row>
    <row r="11" spans="1:9" ht="34.9" customHeight="1">
      <c r="A11" s="124"/>
      <c r="B11" s="101" t="s">
        <v>1</v>
      </c>
      <c r="C11" s="101" t="s">
        <v>2</v>
      </c>
      <c r="D11" s="101" t="s">
        <v>3</v>
      </c>
      <c r="E11" s="101" t="s">
        <v>4</v>
      </c>
      <c r="F11" s="115"/>
      <c r="G11" s="116"/>
      <c r="H11" s="116"/>
      <c r="I11" s="118"/>
    </row>
    <row r="12" spans="1:9" s="3" customFormat="1" ht="34.9" customHeight="1">
      <c r="A12" s="119" t="s">
        <v>46</v>
      </c>
      <c r="B12" s="119"/>
      <c r="C12" s="119"/>
      <c r="D12" s="119"/>
      <c r="E12" s="119"/>
      <c r="F12" s="119"/>
      <c r="G12" s="119"/>
      <c r="H12" s="119"/>
      <c r="I12" s="119"/>
    </row>
    <row r="13" spans="1:9" ht="34.9" customHeight="1">
      <c r="A13" s="15" t="s">
        <v>179</v>
      </c>
      <c r="B13" s="16">
        <v>35</v>
      </c>
      <c r="C13" s="15">
        <v>15</v>
      </c>
      <c r="D13" s="15"/>
      <c r="E13" s="15"/>
      <c r="F13" s="17">
        <f>SUM(B13:E13)</f>
        <v>50</v>
      </c>
      <c r="G13" s="15">
        <v>6</v>
      </c>
      <c r="H13" s="18" t="s">
        <v>55</v>
      </c>
      <c r="I13" s="19" t="s">
        <v>238</v>
      </c>
    </row>
    <row r="14" spans="1:9" ht="34.9" customHeight="1">
      <c r="A14" s="20" t="s">
        <v>6</v>
      </c>
      <c r="B14" s="20">
        <v>35</v>
      </c>
      <c r="C14" s="18"/>
      <c r="D14" s="18"/>
      <c r="E14" s="18"/>
      <c r="F14" s="17">
        <v>35</v>
      </c>
      <c r="G14" s="18">
        <v>3</v>
      </c>
      <c r="H14" s="18" t="s">
        <v>41</v>
      </c>
      <c r="I14" s="20" t="s">
        <v>242</v>
      </c>
    </row>
    <row r="15" spans="1:9" ht="34.9" customHeight="1">
      <c r="A15" s="20" t="s">
        <v>5</v>
      </c>
      <c r="B15" s="20">
        <v>30</v>
      </c>
      <c r="C15" s="18">
        <v>30</v>
      </c>
      <c r="D15" s="18"/>
      <c r="E15" s="18"/>
      <c r="F15" s="17">
        <v>60</v>
      </c>
      <c r="G15" s="18">
        <v>6</v>
      </c>
      <c r="H15" s="18" t="s">
        <v>41</v>
      </c>
      <c r="I15" s="20" t="s">
        <v>230</v>
      </c>
    </row>
    <row r="16" spans="1:9" ht="34.9" customHeight="1">
      <c r="A16" s="20" t="s">
        <v>10</v>
      </c>
      <c r="B16" s="20">
        <v>25</v>
      </c>
      <c r="C16" s="18"/>
      <c r="D16" s="18">
        <v>30</v>
      </c>
      <c r="E16" s="18"/>
      <c r="F16" s="17">
        <f>SUM(B16:E16)</f>
        <v>55</v>
      </c>
      <c r="G16" s="18">
        <v>6</v>
      </c>
      <c r="H16" s="18" t="s">
        <v>55</v>
      </c>
      <c r="I16" s="20" t="s">
        <v>228</v>
      </c>
    </row>
    <row r="17" spans="1:9" ht="34.9" customHeight="1">
      <c r="A17" s="21" t="s">
        <v>19</v>
      </c>
      <c r="B17" s="16"/>
      <c r="C17" s="21">
        <v>35</v>
      </c>
      <c r="D17" s="18"/>
      <c r="E17" s="18"/>
      <c r="F17" s="17">
        <f>SUM(B17:E17)</f>
        <v>35</v>
      </c>
      <c r="G17" s="18">
        <v>3</v>
      </c>
      <c r="H17" s="18" t="s">
        <v>41</v>
      </c>
      <c r="I17" s="19" t="s">
        <v>228</v>
      </c>
    </row>
    <row r="18" spans="1:9" ht="31.5" customHeight="1">
      <c r="A18" s="21" t="s">
        <v>20</v>
      </c>
      <c r="B18" s="21"/>
      <c r="C18" s="18"/>
      <c r="D18" s="110">
        <v>30</v>
      </c>
      <c r="E18" s="22"/>
      <c r="F18" s="17">
        <f>SUM(B18:E18)</f>
        <v>30</v>
      </c>
      <c r="G18" s="22">
        <v>2</v>
      </c>
      <c r="H18" s="22" t="s">
        <v>41</v>
      </c>
      <c r="I18" s="21" t="s">
        <v>231</v>
      </c>
    </row>
    <row r="19" spans="1:9" ht="34.9" customHeight="1">
      <c r="A19" s="20" t="s">
        <v>8</v>
      </c>
      <c r="B19" s="20">
        <v>25</v>
      </c>
      <c r="C19" s="18"/>
      <c r="D19" s="18"/>
      <c r="E19" s="18"/>
      <c r="F19" s="17">
        <f>SUM(B19:E19)</f>
        <v>25</v>
      </c>
      <c r="G19" s="18">
        <v>2</v>
      </c>
      <c r="H19" s="18" t="s">
        <v>41</v>
      </c>
      <c r="I19" s="20" t="s">
        <v>184</v>
      </c>
    </row>
    <row r="20" spans="1:9" ht="46.15" customHeight="1">
      <c r="A20" s="23" t="s">
        <v>202</v>
      </c>
      <c r="B20" s="23"/>
      <c r="C20" s="24">
        <v>5</v>
      </c>
      <c r="D20" s="24">
        <v>10</v>
      </c>
      <c r="E20" s="24"/>
      <c r="F20" s="25">
        <f>SUM(B20:E20)</f>
        <v>15</v>
      </c>
      <c r="G20" s="24">
        <v>2</v>
      </c>
      <c r="H20" s="24" t="s">
        <v>41</v>
      </c>
      <c r="I20" s="23" t="s">
        <v>183</v>
      </c>
    </row>
    <row r="21" spans="1:9" ht="34.9" customHeight="1">
      <c r="A21" s="20" t="s">
        <v>12</v>
      </c>
      <c r="B21" s="20">
        <v>4</v>
      </c>
      <c r="C21" s="18"/>
      <c r="D21" s="18"/>
      <c r="E21" s="18"/>
      <c r="F21" s="17">
        <v>4</v>
      </c>
      <c r="G21" s="18"/>
      <c r="H21" s="22" t="s">
        <v>54</v>
      </c>
      <c r="I21" s="20" t="s">
        <v>184</v>
      </c>
    </row>
    <row r="22" spans="1:9" ht="34.9" customHeight="1">
      <c r="A22" s="26" t="s">
        <v>53</v>
      </c>
      <c r="B22" s="26">
        <f>SUM(B13:B21)</f>
        <v>154</v>
      </c>
      <c r="C22" s="26">
        <f>SUM(C13:C21)</f>
        <v>85</v>
      </c>
      <c r="D22" s="26">
        <f>SUM(D13:D21)</f>
        <v>70</v>
      </c>
      <c r="E22" s="26"/>
      <c r="F22" s="27">
        <f>SUM(F13:F21)</f>
        <v>309</v>
      </c>
      <c r="G22" s="26">
        <f>SUM(G13:G21)</f>
        <v>30</v>
      </c>
      <c r="H22" s="28"/>
      <c r="I22" s="29"/>
    </row>
    <row r="23" spans="1:9" ht="34.9" customHeight="1">
      <c r="A23" s="30" t="s">
        <v>69</v>
      </c>
      <c r="B23" s="128"/>
      <c r="C23" s="128"/>
      <c r="D23" s="128"/>
      <c r="E23" s="128"/>
      <c r="F23" s="27">
        <v>2</v>
      </c>
      <c r="G23" s="18"/>
      <c r="H23" s="16"/>
      <c r="I23" s="31"/>
    </row>
    <row r="24" spans="1:9" ht="34.9" customHeight="1">
      <c r="A24" s="30" t="s">
        <v>70</v>
      </c>
      <c r="B24" s="129">
        <v>13</v>
      </c>
      <c r="C24" s="129"/>
      <c r="D24" s="129"/>
      <c r="E24" s="129"/>
      <c r="F24" s="32"/>
      <c r="G24" s="18"/>
      <c r="H24" s="16"/>
      <c r="I24" s="31"/>
    </row>
    <row r="25" spans="1:9" ht="34.9" customHeight="1">
      <c r="A25" s="30" t="s">
        <v>71</v>
      </c>
      <c r="B25" s="129">
        <v>17</v>
      </c>
      <c r="C25" s="129"/>
      <c r="D25" s="129"/>
      <c r="E25" s="129"/>
      <c r="F25" s="32"/>
      <c r="G25" s="18"/>
      <c r="H25" s="16"/>
      <c r="I25" s="31"/>
    </row>
    <row r="26" spans="1:9" ht="34.9" customHeight="1">
      <c r="A26" s="33" t="s">
        <v>72</v>
      </c>
      <c r="B26" s="129">
        <v>425</v>
      </c>
      <c r="C26" s="129"/>
      <c r="D26" s="129"/>
      <c r="E26" s="129"/>
      <c r="F26" s="32"/>
      <c r="G26" s="18"/>
      <c r="H26" s="16"/>
      <c r="I26" s="31"/>
    </row>
    <row r="27" spans="1:9" ht="34.9" customHeight="1">
      <c r="B27" s="13"/>
      <c r="F27" s="14"/>
      <c r="I27" s="7"/>
    </row>
    <row r="28" spans="1:9" ht="34.9" customHeight="1">
      <c r="A28" s="119" t="s">
        <v>47</v>
      </c>
      <c r="B28" s="119"/>
      <c r="C28" s="119"/>
      <c r="D28" s="119"/>
      <c r="E28" s="119"/>
      <c r="F28" s="119"/>
      <c r="G28" s="119"/>
      <c r="H28" s="119"/>
      <c r="I28" s="119"/>
    </row>
    <row r="29" spans="1:9" ht="34.9" customHeight="1">
      <c r="A29" s="20" t="s">
        <v>34</v>
      </c>
      <c r="B29" s="20">
        <v>30</v>
      </c>
      <c r="C29" s="18"/>
      <c r="D29" s="18"/>
      <c r="E29" s="18"/>
      <c r="F29" s="34">
        <f t="shared" ref="F29:F36" si="0">SUM(B29:E29)</f>
        <v>30</v>
      </c>
      <c r="G29" s="18">
        <v>2</v>
      </c>
      <c r="H29" s="18" t="s">
        <v>41</v>
      </c>
      <c r="I29" s="20" t="s">
        <v>236</v>
      </c>
    </row>
    <row r="30" spans="1:9" ht="34.9" customHeight="1">
      <c r="A30" s="20" t="s">
        <v>9</v>
      </c>
      <c r="B30" s="16"/>
      <c r="C30" s="20">
        <v>30</v>
      </c>
      <c r="D30" s="18"/>
      <c r="E30" s="18"/>
      <c r="F30" s="34">
        <f t="shared" si="0"/>
        <v>30</v>
      </c>
      <c r="G30" s="18">
        <v>3</v>
      </c>
      <c r="H30" s="18" t="s">
        <v>55</v>
      </c>
      <c r="I30" s="20" t="s">
        <v>230</v>
      </c>
    </row>
    <row r="31" spans="1:9" ht="34.9" customHeight="1">
      <c r="A31" s="20" t="s">
        <v>27</v>
      </c>
      <c r="B31" s="20"/>
      <c r="C31" s="20">
        <v>35</v>
      </c>
      <c r="D31" s="20"/>
      <c r="E31" s="20"/>
      <c r="F31" s="34">
        <f t="shared" si="0"/>
        <v>35</v>
      </c>
      <c r="G31" s="20">
        <v>4</v>
      </c>
      <c r="H31" s="20" t="s">
        <v>55</v>
      </c>
      <c r="I31" s="19" t="s">
        <v>228</v>
      </c>
    </row>
    <row r="32" spans="1:9" ht="34.9" customHeight="1">
      <c r="A32" s="20" t="s">
        <v>28</v>
      </c>
      <c r="B32" s="20">
        <v>35</v>
      </c>
      <c r="C32" s="20"/>
      <c r="D32" s="20"/>
      <c r="E32" s="20"/>
      <c r="F32" s="34">
        <f t="shared" si="0"/>
        <v>35</v>
      </c>
      <c r="G32" s="20">
        <v>4</v>
      </c>
      <c r="H32" s="18" t="s">
        <v>55</v>
      </c>
      <c r="I32" s="19" t="s">
        <v>228</v>
      </c>
    </row>
    <row r="33" spans="1:9" ht="34.9" customHeight="1">
      <c r="A33" s="20" t="s">
        <v>11</v>
      </c>
      <c r="B33" s="20">
        <v>30</v>
      </c>
      <c r="C33" s="18"/>
      <c r="D33" s="18"/>
      <c r="E33" s="18"/>
      <c r="F33" s="34">
        <f t="shared" si="0"/>
        <v>30</v>
      </c>
      <c r="G33" s="18">
        <v>2</v>
      </c>
      <c r="H33" s="18" t="s">
        <v>41</v>
      </c>
      <c r="I33" s="20" t="s">
        <v>184</v>
      </c>
    </row>
    <row r="34" spans="1:9" ht="34.9" customHeight="1">
      <c r="A34" s="20" t="s">
        <v>7</v>
      </c>
      <c r="B34" s="20"/>
      <c r="C34" s="18">
        <v>25</v>
      </c>
      <c r="D34" s="18"/>
      <c r="E34" s="18"/>
      <c r="F34" s="34">
        <f t="shared" si="0"/>
        <v>25</v>
      </c>
      <c r="G34" s="18">
        <v>1</v>
      </c>
      <c r="H34" s="18" t="s">
        <v>41</v>
      </c>
      <c r="I34" s="20" t="s">
        <v>184</v>
      </c>
    </row>
    <row r="35" spans="1:9" ht="34.9" customHeight="1">
      <c r="A35" s="20" t="s">
        <v>180</v>
      </c>
      <c r="B35" s="20"/>
      <c r="C35" s="24">
        <v>20</v>
      </c>
      <c r="D35" s="24">
        <v>20</v>
      </c>
      <c r="E35" s="18"/>
      <c r="F35" s="34">
        <f t="shared" si="0"/>
        <v>40</v>
      </c>
      <c r="G35" s="18">
        <v>3</v>
      </c>
      <c r="H35" s="18" t="s">
        <v>41</v>
      </c>
      <c r="I35" s="20" t="s">
        <v>232</v>
      </c>
    </row>
    <row r="36" spans="1:9" ht="34.9" customHeight="1">
      <c r="A36" s="21" t="s">
        <v>20</v>
      </c>
      <c r="B36" s="21"/>
      <c r="C36" s="111"/>
      <c r="D36" s="110">
        <v>30</v>
      </c>
      <c r="E36" s="22"/>
      <c r="F36" s="34">
        <f t="shared" si="0"/>
        <v>30</v>
      </c>
      <c r="G36" s="22">
        <v>2</v>
      </c>
      <c r="H36" s="22" t="s">
        <v>41</v>
      </c>
      <c r="I36" s="21" t="s">
        <v>231</v>
      </c>
    </row>
    <row r="37" spans="1:9" ht="34.9" customHeight="1">
      <c r="A37" s="26" t="s">
        <v>60</v>
      </c>
      <c r="B37" s="26">
        <f>SUM(B29:B36)</f>
        <v>95</v>
      </c>
      <c r="C37" s="26">
        <f>SUM(C29:C36)</f>
        <v>110</v>
      </c>
      <c r="D37" s="26">
        <f>SUM(D29:D36)</f>
        <v>50</v>
      </c>
      <c r="E37" s="26"/>
      <c r="F37" s="27">
        <f>SUM(F29:F36)</f>
        <v>255</v>
      </c>
      <c r="G37" s="26">
        <f>SUM(G29:G36)</f>
        <v>21</v>
      </c>
      <c r="H37" s="28"/>
      <c r="I37" s="29"/>
    </row>
    <row r="38" spans="1:9" ht="34.9" customHeight="1">
      <c r="A38" s="30" t="s">
        <v>73</v>
      </c>
      <c r="B38" s="132"/>
      <c r="C38" s="133"/>
      <c r="D38" s="133"/>
      <c r="E38" s="134"/>
      <c r="F38" s="35">
        <v>3</v>
      </c>
      <c r="G38" s="16"/>
      <c r="H38" s="16"/>
      <c r="I38" s="16"/>
    </row>
    <row r="39" spans="1:9" ht="34.9" customHeight="1">
      <c r="A39" s="30" t="s">
        <v>70</v>
      </c>
      <c r="B39" s="120">
        <v>16</v>
      </c>
      <c r="C39" s="121"/>
      <c r="D39" s="121"/>
      <c r="E39" s="122"/>
      <c r="F39" s="32"/>
      <c r="G39" s="18"/>
      <c r="H39" s="16"/>
      <c r="I39" s="16"/>
    </row>
    <row r="40" spans="1:9" ht="34.9" customHeight="1">
      <c r="A40" s="30" t="s">
        <v>71</v>
      </c>
      <c r="B40" s="120">
        <v>14</v>
      </c>
      <c r="C40" s="121"/>
      <c r="D40" s="121"/>
      <c r="E40" s="122"/>
      <c r="F40" s="32"/>
      <c r="G40" s="18"/>
      <c r="H40" s="16"/>
      <c r="I40" s="16"/>
    </row>
    <row r="41" spans="1:9" ht="34.9" customHeight="1">
      <c r="A41" s="33" t="s">
        <v>72</v>
      </c>
      <c r="B41" s="129">
        <v>350</v>
      </c>
      <c r="C41" s="129"/>
      <c r="D41" s="129"/>
      <c r="E41" s="129"/>
      <c r="F41" s="32"/>
      <c r="G41" s="18"/>
      <c r="H41" s="16"/>
      <c r="I41" s="16"/>
    </row>
    <row r="42" spans="1:9" ht="34.9" customHeight="1">
      <c r="A42" s="36"/>
      <c r="B42" s="36"/>
      <c r="C42" s="36"/>
      <c r="D42" s="36"/>
      <c r="E42" s="36"/>
      <c r="F42" s="37"/>
      <c r="G42" s="16"/>
      <c r="H42" s="16"/>
      <c r="I42" s="16"/>
    </row>
    <row r="43" spans="1:9" ht="34.9" customHeight="1">
      <c r="A43" s="38" t="s">
        <v>56</v>
      </c>
      <c r="B43" s="38">
        <f>SUM(B22+B37)</f>
        <v>249</v>
      </c>
      <c r="C43" s="38">
        <f>SUM(C22+C37+C46+C48+C49+C54)</f>
        <v>315</v>
      </c>
      <c r="D43" s="38">
        <f>SUM(D22+D37)</f>
        <v>120</v>
      </c>
      <c r="E43" s="38"/>
      <c r="F43" s="39">
        <f>SUM(F22+F37+F46+F48+F49+F54)</f>
        <v>684</v>
      </c>
      <c r="G43" s="38">
        <f>SUM(G22+G37+G46+G47+G48+G49+G54)</f>
        <v>60</v>
      </c>
      <c r="H43" s="16"/>
      <c r="I43" s="16"/>
    </row>
    <row r="44" spans="1:9" ht="34.9" customHeight="1">
      <c r="A44" s="16"/>
      <c r="B44" s="16"/>
      <c r="C44" s="16"/>
      <c r="D44" s="16"/>
      <c r="E44" s="16"/>
      <c r="F44" s="40"/>
      <c r="G44" s="16"/>
      <c r="H44" s="16"/>
      <c r="I44" s="16"/>
    </row>
    <row r="45" spans="1:9" ht="34.9" customHeight="1">
      <c r="A45" s="125" t="s">
        <v>201</v>
      </c>
      <c r="B45" s="126"/>
      <c r="C45" s="126"/>
      <c r="D45" s="126"/>
      <c r="E45" s="126"/>
      <c r="F45" s="126"/>
      <c r="G45" s="126"/>
      <c r="H45" s="126"/>
      <c r="I45" s="127"/>
    </row>
    <row r="46" spans="1:9" ht="34.9" customHeight="1">
      <c r="A46" s="41" t="s">
        <v>79</v>
      </c>
      <c r="B46" s="42"/>
      <c r="C46" s="43">
        <v>30</v>
      </c>
      <c r="D46" s="44"/>
      <c r="E46" s="45"/>
      <c r="F46" s="46">
        <v>30</v>
      </c>
      <c r="G46" s="41">
        <v>2</v>
      </c>
      <c r="H46" s="47" t="s">
        <v>173</v>
      </c>
      <c r="I46" s="43" t="s">
        <v>184</v>
      </c>
    </row>
    <row r="47" spans="1:9" ht="34.9" customHeight="1">
      <c r="A47" s="41" t="s">
        <v>198</v>
      </c>
      <c r="B47" s="42"/>
      <c r="C47" s="43">
        <v>30</v>
      </c>
      <c r="D47" s="44"/>
      <c r="E47" s="45"/>
      <c r="F47" s="46">
        <v>30</v>
      </c>
      <c r="G47" s="41">
        <v>2</v>
      </c>
      <c r="H47" s="47" t="s">
        <v>173</v>
      </c>
      <c r="I47" s="43" t="s">
        <v>231</v>
      </c>
    </row>
    <row r="48" spans="1:9" ht="34.9" customHeight="1">
      <c r="A48" s="41" t="s">
        <v>80</v>
      </c>
      <c r="B48" s="42"/>
      <c r="C48" s="43">
        <v>30</v>
      </c>
      <c r="D48" s="44"/>
      <c r="E48" s="45"/>
      <c r="F48" s="46">
        <v>30</v>
      </c>
      <c r="G48" s="41">
        <v>2</v>
      </c>
      <c r="H48" s="47" t="s">
        <v>173</v>
      </c>
      <c r="I48" s="48" t="s">
        <v>184</v>
      </c>
    </row>
    <row r="49" spans="1:9" ht="34.9" customHeight="1">
      <c r="A49" s="41" t="s">
        <v>81</v>
      </c>
      <c r="B49" s="42"/>
      <c r="C49" s="43">
        <v>30</v>
      </c>
      <c r="D49" s="44"/>
      <c r="E49" s="44"/>
      <c r="F49" s="46">
        <v>30</v>
      </c>
      <c r="G49" s="41">
        <v>2</v>
      </c>
      <c r="H49" s="47" t="s">
        <v>173</v>
      </c>
      <c r="I49" s="49" t="s">
        <v>181</v>
      </c>
    </row>
    <row r="50" spans="1:9" ht="34.9" customHeight="1">
      <c r="A50" s="41" t="s">
        <v>82</v>
      </c>
      <c r="B50" s="42"/>
      <c r="C50" s="43">
        <v>30</v>
      </c>
      <c r="D50" s="44"/>
      <c r="E50" s="44"/>
      <c r="F50" s="46">
        <v>30</v>
      </c>
      <c r="G50" s="41">
        <v>2</v>
      </c>
      <c r="H50" s="47" t="s">
        <v>173</v>
      </c>
      <c r="I50" s="50" t="s">
        <v>238</v>
      </c>
    </row>
    <row r="51" spans="1:9" ht="34.9" customHeight="1">
      <c r="A51" s="51" t="s">
        <v>74</v>
      </c>
      <c r="B51" s="52">
        <f t="shared" ref="B51:G51" si="1">SUM(B46:B50)</f>
        <v>0</v>
      </c>
      <c r="C51" s="52">
        <f t="shared" si="1"/>
        <v>150</v>
      </c>
      <c r="D51" s="52">
        <f t="shared" si="1"/>
        <v>0</v>
      </c>
      <c r="E51" s="52">
        <f t="shared" si="1"/>
        <v>0</v>
      </c>
      <c r="F51" s="53">
        <f t="shared" si="1"/>
        <v>150</v>
      </c>
      <c r="G51" s="52">
        <f t="shared" si="1"/>
        <v>10</v>
      </c>
      <c r="H51" s="16"/>
      <c r="I51" s="16"/>
    </row>
    <row r="52" spans="1:9" ht="34.9" customHeight="1">
      <c r="A52" s="54"/>
      <c r="B52" s="54"/>
      <c r="C52" s="54"/>
      <c r="D52" s="54"/>
      <c r="E52" s="54"/>
      <c r="F52" s="55"/>
      <c r="G52" s="54"/>
      <c r="H52" s="16"/>
      <c r="I52" s="16"/>
    </row>
    <row r="53" spans="1:9" ht="34.9" customHeight="1">
      <c r="A53" s="135" t="s">
        <v>196</v>
      </c>
      <c r="B53" s="135"/>
      <c r="C53" s="135"/>
      <c r="D53" s="135"/>
      <c r="E53" s="135"/>
      <c r="F53" s="135"/>
      <c r="G53" s="135"/>
      <c r="H53" s="135"/>
      <c r="I53" s="135"/>
    </row>
    <row r="54" spans="1:9" ht="51.75" customHeight="1">
      <c r="A54" s="42" t="s">
        <v>197</v>
      </c>
      <c r="B54" s="42"/>
      <c r="C54" s="43">
        <v>30</v>
      </c>
      <c r="D54" s="43"/>
      <c r="E54" s="56"/>
      <c r="F54" s="46">
        <v>30</v>
      </c>
      <c r="G54" s="42">
        <v>1</v>
      </c>
      <c r="H54" s="48" t="s">
        <v>194</v>
      </c>
      <c r="I54" s="48" t="s">
        <v>240</v>
      </c>
    </row>
    <row r="55" spans="1:9" ht="34.9" customHeight="1">
      <c r="A55" s="31"/>
      <c r="B55" s="31"/>
      <c r="C55" s="16"/>
      <c r="D55" s="16"/>
      <c r="E55" s="16"/>
      <c r="F55" s="40"/>
      <c r="G55" s="16"/>
      <c r="H55" s="16"/>
      <c r="I55" s="16"/>
    </row>
    <row r="56" spans="1:9" ht="34.9" customHeight="1">
      <c r="A56" s="57" t="s">
        <v>21</v>
      </c>
      <c r="B56" s="31"/>
      <c r="C56" s="16"/>
      <c r="D56" s="16"/>
      <c r="E56" s="16"/>
      <c r="F56" s="40"/>
      <c r="G56" s="16"/>
      <c r="H56" s="16"/>
      <c r="I56" s="16"/>
    </row>
    <row r="57" spans="1:9" ht="34.9" customHeight="1" thickBot="1">
      <c r="A57" s="31"/>
      <c r="B57" s="16"/>
      <c r="C57" s="16"/>
      <c r="D57" s="16"/>
      <c r="E57" s="16"/>
      <c r="F57" s="40"/>
      <c r="G57" s="16"/>
      <c r="H57" s="16"/>
      <c r="I57" s="16"/>
    </row>
    <row r="58" spans="1:9" ht="34.9" customHeight="1">
      <c r="A58" s="123" t="s">
        <v>65</v>
      </c>
      <c r="B58" s="113" t="s">
        <v>31</v>
      </c>
      <c r="C58" s="113"/>
      <c r="D58" s="113"/>
      <c r="E58" s="113"/>
      <c r="F58" s="114" t="s">
        <v>16</v>
      </c>
      <c r="G58" s="113" t="s">
        <v>17</v>
      </c>
      <c r="H58" s="113" t="s">
        <v>0</v>
      </c>
      <c r="I58" s="117" t="s">
        <v>64</v>
      </c>
    </row>
    <row r="59" spans="1:9" ht="34.9" customHeight="1">
      <c r="A59" s="124"/>
      <c r="B59" s="101" t="s">
        <v>1</v>
      </c>
      <c r="C59" s="101" t="s">
        <v>2</v>
      </c>
      <c r="D59" s="101" t="s">
        <v>3</v>
      </c>
      <c r="E59" s="101" t="s">
        <v>4</v>
      </c>
      <c r="F59" s="115"/>
      <c r="G59" s="116"/>
      <c r="H59" s="116"/>
      <c r="I59" s="118"/>
    </row>
    <row r="60" spans="1:9" s="3" customFormat="1" ht="34.9" customHeight="1">
      <c r="A60" s="119" t="s">
        <v>48</v>
      </c>
      <c r="B60" s="119"/>
      <c r="C60" s="119"/>
      <c r="D60" s="119"/>
      <c r="E60" s="119"/>
      <c r="F60" s="119"/>
      <c r="G60" s="119"/>
      <c r="H60" s="119"/>
      <c r="I60" s="119"/>
    </row>
    <row r="61" spans="1:9" ht="34.9" customHeight="1">
      <c r="A61" s="15" t="s">
        <v>32</v>
      </c>
      <c r="B61" s="15">
        <v>25</v>
      </c>
      <c r="C61" s="58"/>
      <c r="D61" s="58">
        <v>30</v>
      </c>
      <c r="E61" s="58"/>
      <c r="F61" s="17">
        <f>SUM(B61:E61)</f>
        <v>55</v>
      </c>
      <c r="G61" s="34">
        <v>4</v>
      </c>
      <c r="H61" s="18" t="s">
        <v>55</v>
      </c>
      <c r="I61" s="19" t="s">
        <v>187</v>
      </c>
    </row>
    <row r="62" spans="1:9" ht="34.9" customHeight="1">
      <c r="A62" s="20" t="s">
        <v>68</v>
      </c>
      <c r="B62" s="18">
        <v>25</v>
      </c>
      <c r="C62" s="18">
        <v>25</v>
      </c>
      <c r="D62" s="18"/>
      <c r="E62" s="18"/>
      <c r="F62" s="17">
        <f t="shared" ref="F62:F66" si="2">SUM(B62:E62)</f>
        <v>50</v>
      </c>
      <c r="G62" s="18">
        <v>4</v>
      </c>
      <c r="H62" s="18" t="s">
        <v>55</v>
      </c>
      <c r="I62" s="19" t="s">
        <v>238</v>
      </c>
    </row>
    <row r="63" spans="1:9" ht="34.9" customHeight="1">
      <c r="A63" s="20" t="s">
        <v>30</v>
      </c>
      <c r="B63" s="20"/>
      <c r="C63" s="20">
        <v>35</v>
      </c>
      <c r="D63" s="20"/>
      <c r="E63" s="20"/>
      <c r="F63" s="17">
        <f t="shared" si="2"/>
        <v>35</v>
      </c>
      <c r="G63" s="20">
        <v>2</v>
      </c>
      <c r="H63" s="20" t="s">
        <v>41</v>
      </c>
      <c r="I63" s="23" t="s">
        <v>228</v>
      </c>
    </row>
    <row r="64" spans="1:9" ht="34.9" customHeight="1">
      <c r="A64" s="20" t="s">
        <v>26</v>
      </c>
      <c r="B64" s="20">
        <v>30</v>
      </c>
      <c r="C64" s="20"/>
      <c r="D64" s="20"/>
      <c r="E64" s="20"/>
      <c r="F64" s="17">
        <f t="shared" si="2"/>
        <v>30</v>
      </c>
      <c r="G64" s="20">
        <v>2</v>
      </c>
      <c r="H64" s="18" t="s">
        <v>41</v>
      </c>
      <c r="I64" s="23" t="s">
        <v>185</v>
      </c>
    </row>
    <row r="65" spans="1:9" ht="34.9" customHeight="1">
      <c r="A65" s="20" t="s">
        <v>182</v>
      </c>
      <c r="B65" s="20">
        <v>25</v>
      </c>
      <c r="C65" s="20"/>
      <c r="D65" s="20">
        <v>30</v>
      </c>
      <c r="E65" s="20"/>
      <c r="F65" s="17">
        <f t="shared" si="2"/>
        <v>55</v>
      </c>
      <c r="G65" s="20">
        <v>4</v>
      </c>
      <c r="H65" s="18" t="s">
        <v>55</v>
      </c>
      <c r="I65" s="19" t="s">
        <v>187</v>
      </c>
    </row>
    <row r="66" spans="1:9" ht="34.9" customHeight="1">
      <c r="A66" s="20" t="s">
        <v>29</v>
      </c>
      <c r="B66" s="20"/>
      <c r="C66" s="20"/>
      <c r="D66" s="20">
        <v>35</v>
      </c>
      <c r="E66" s="20"/>
      <c r="F66" s="17">
        <f t="shared" si="2"/>
        <v>35</v>
      </c>
      <c r="G66" s="20">
        <v>2</v>
      </c>
      <c r="H66" s="20" t="s">
        <v>41</v>
      </c>
      <c r="I66" s="19" t="s">
        <v>228</v>
      </c>
    </row>
    <row r="67" spans="1:9" ht="34.9" customHeight="1">
      <c r="A67" s="20" t="s">
        <v>20</v>
      </c>
      <c r="B67" s="20"/>
      <c r="C67" s="16"/>
      <c r="D67" s="23">
        <v>30</v>
      </c>
      <c r="E67" s="20"/>
      <c r="F67" s="17">
        <v>30</v>
      </c>
      <c r="G67" s="20">
        <v>2</v>
      </c>
      <c r="H67" s="20" t="s">
        <v>41</v>
      </c>
      <c r="I67" s="21" t="s">
        <v>231</v>
      </c>
    </row>
    <row r="68" spans="1:9" ht="34.9" customHeight="1">
      <c r="A68" s="23" t="s">
        <v>227</v>
      </c>
      <c r="B68" s="20"/>
      <c r="C68" s="18"/>
      <c r="D68" s="18">
        <v>20</v>
      </c>
      <c r="E68" s="18"/>
      <c r="F68" s="17">
        <v>20</v>
      </c>
      <c r="G68" s="59">
        <v>0</v>
      </c>
      <c r="H68" s="18" t="s">
        <v>54</v>
      </c>
      <c r="I68" s="20" t="s">
        <v>229</v>
      </c>
    </row>
    <row r="69" spans="1:9" ht="34.9" customHeight="1">
      <c r="A69" s="26" t="s">
        <v>57</v>
      </c>
      <c r="B69" s="26">
        <f>SUM(B61:B67)</f>
        <v>105</v>
      </c>
      <c r="C69" s="26">
        <f>SUM(C62:C68)</f>
        <v>60</v>
      </c>
      <c r="D69" s="26">
        <f>SUM(D61:D68)</f>
        <v>145</v>
      </c>
      <c r="E69" s="26"/>
      <c r="F69" s="27">
        <f>SUM(F61:F68)</f>
        <v>310</v>
      </c>
      <c r="G69" s="27">
        <f>SUM(G61:G68)</f>
        <v>20</v>
      </c>
      <c r="H69" s="28"/>
      <c r="I69" s="29"/>
    </row>
    <row r="70" spans="1:9" ht="34.9" customHeight="1">
      <c r="A70" s="30" t="s">
        <v>75</v>
      </c>
      <c r="B70" s="128"/>
      <c r="C70" s="128"/>
      <c r="D70" s="128"/>
      <c r="E70" s="128"/>
      <c r="F70" s="27">
        <v>3</v>
      </c>
      <c r="G70" s="35"/>
      <c r="H70" s="16"/>
      <c r="I70" s="16"/>
    </row>
    <row r="71" spans="1:9" ht="34.9" customHeight="1">
      <c r="A71" s="30" t="s">
        <v>70</v>
      </c>
      <c r="B71" s="129">
        <v>19</v>
      </c>
      <c r="C71" s="129"/>
      <c r="D71" s="129"/>
      <c r="E71" s="129"/>
      <c r="F71" s="32"/>
      <c r="G71" s="18"/>
      <c r="H71" s="16"/>
      <c r="I71" s="16"/>
    </row>
    <row r="72" spans="1:9" ht="34.9" customHeight="1">
      <c r="A72" s="30" t="s">
        <v>71</v>
      </c>
      <c r="B72" s="129">
        <v>11</v>
      </c>
      <c r="C72" s="129"/>
      <c r="D72" s="129"/>
      <c r="E72" s="129"/>
      <c r="F72" s="32"/>
      <c r="G72" s="18"/>
      <c r="H72" s="16"/>
      <c r="I72" s="16"/>
    </row>
    <row r="73" spans="1:9" ht="34.9" customHeight="1">
      <c r="A73" s="33" t="s">
        <v>72</v>
      </c>
      <c r="B73" s="129">
        <v>275</v>
      </c>
      <c r="C73" s="129"/>
      <c r="D73" s="129"/>
      <c r="E73" s="129"/>
      <c r="F73" s="32"/>
      <c r="G73" s="18"/>
      <c r="H73" s="16"/>
      <c r="I73" s="16"/>
    </row>
    <row r="74" spans="1:9" ht="34.9" customHeight="1">
      <c r="A74" s="54"/>
      <c r="B74" s="54"/>
      <c r="C74" s="54"/>
      <c r="D74" s="54"/>
      <c r="E74" s="54"/>
      <c r="F74" s="55"/>
      <c r="G74" s="54"/>
      <c r="H74" s="16"/>
      <c r="I74" s="16"/>
    </row>
    <row r="75" spans="1:9" ht="34.9" customHeight="1">
      <c r="A75" s="125" t="s">
        <v>108</v>
      </c>
      <c r="B75" s="126"/>
      <c r="C75" s="126"/>
      <c r="D75" s="126"/>
      <c r="E75" s="126"/>
      <c r="F75" s="126"/>
      <c r="G75" s="126"/>
      <c r="H75" s="126"/>
      <c r="I75" s="127"/>
    </row>
    <row r="76" spans="1:9" ht="34.9" customHeight="1">
      <c r="A76" s="42" t="s">
        <v>203</v>
      </c>
      <c r="B76" s="42"/>
      <c r="C76" s="46">
        <v>30</v>
      </c>
      <c r="D76" s="43"/>
      <c r="E76" s="56"/>
      <c r="F76" s="46">
        <v>30</v>
      </c>
      <c r="G76" s="42">
        <v>2</v>
      </c>
      <c r="H76" s="48" t="s">
        <v>173</v>
      </c>
      <c r="I76" s="50" t="s">
        <v>228</v>
      </c>
    </row>
    <row r="77" spans="1:9" s="4" customFormat="1" ht="34.9" customHeight="1">
      <c r="A77" s="42" t="s">
        <v>83</v>
      </c>
      <c r="B77" s="42"/>
      <c r="C77" s="60">
        <v>30</v>
      </c>
      <c r="D77" s="44"/>
      <c r="E77" s="45"/>
      <c r="F77" s="61">
        <v>30</v>
      </c>
      <c r="G77" s="41">
        <v>2</v>
      </c>
      <c r="H77" s="47" t="s">
        <v>173</v>
      </c>
      <c r="I77" s="50" t="s">
        <v>228</v>
      </c>
    </row>
    <row r="78" spans="1:9" ht="34.9" customHeight="1">
      <c r="A78" s="42" t="s">
        <v>84</v>
      </c>
      <c r="B78" s="42"/>
      <c r="C78" s="60">
        <v>30</v>
      </c>
      <c r="D78" s="44"/>
      <c r="E78" s="45"/>
      <c r="F78" s="61">
        <v>30</v>
      </c>
      <c r="G78" s="41">
        <v>2</v>
      </c>
      <c r="H78" s="47" t="s">
        <v>173</v>
      </c>
      <c r="I78" s="50" t="s">
        <v>187</v>
      </c>
    </row>
    <row r="79" spans="1:9" ht="46.9" customHeight="1">
      <c r="A79" s="42" t="s">
        <v>85</v>
      </c>
      <c r="B79" s="42"/>
      <c r="C79" s="60">
        <v>30</v>
      </c>
      <c r="D79" s="44"/>
      <c r="E79" s="45"/>
      <c r="F79" s="61">
        <v>30</v>
      </c>
      <c r="G79" s="41">
        <v>2</v>
      </c>
      <c r="H79" s="47" t="s">
        <v>173</v>
      </c>
      <c r="I79" s="48" t="s">
        <v>186</v>
      </c>
    </row>
    <row r="80" spans="1:9" ht="34.9" customHeight="1">
      <c r="A80" s="42" t="s">
        <v>86</v>
      </c>
      <c r="B80" s="42"/>
      <c r="C80" s="60">
        <v>30</v>
      </c>
      <c r="D80" s="44"/>
      <c r="E80" s="44"/>
      <c r="F80" s="61">
        <v>30</v>
      </c>
      <c r="G80" s="41">
        <v>2</v>
      </c>
      <c r="H80" s="47" t="s">
        <v>173</v>
      </c>
      <c r="I80" s="50" t="s">
        <v>228</v>
      </c>
    </row>
    <row r="81" spans="1:15" ht="34.9" customHeight="1">
      <c r="A81" s="42" t="s">
        <v>87</v>
      </c>
      <c r="B81" s="42"/>
      <c r="C81" s="60">
        <v>30</v>
      </c>
      <c r="D81" s="44"/>
      <c r="E81" s="44"/>
      <c r="F81" s="61">
        <v>30</v>
      </c>
      <c r="G81" s="41">
        <v>2</v>
      </c>
      <c r="H81" s="47" t="s">
        <v>173</v>
      </c>
      <c r="I81" s="50" t="s">
        <v>228</v>
      </c>
    </row>
    <row r="82" spans="1:15" ht="34.9" customHeight="1">
      <c r="A82" s="62" t="s">
        <v>74</v>
      </c>
      <c r="B82" s="52">
        <f t="shared" ref="B82:G82" si="3">SUM(B76:B81)</f>
        <v>0</v>
      </c>
      <c r="C82" s="52">
        <f t="shared" si="3"/>
        <v>180</v>
      </c>
      <c r="D82" s="52">
        <f t="shared" si="3"/>
        <v>0</v>
      </c>
      <c r="E82" s="52">
        <f t="shared" si="3"/>
        <v>0</v>
      </c>
      <c r="F82" s="53">
        <f t="shared" si="3"/>
        <v>180</v>
      </c>
      <c r="G82" s="52">
        <f t="shared" si="3"/>
        <v>12</v>
      </c>
      <c r="H82" s="18"/>
      <c r="I82" s="18"/>
    </row>
    <row r="83" spans="1:15" ht="34.9" customHeight="1" thickBot="1">
      <c r="A83" s="63"/>
      <c r="B83" s="31"/>
      <c r="C83" s="16"/>
      <c r="D83" s="16"/>
      <c r="E83" s="16"/>
      <c r="F83" s="37"/>
      <c r="G83" s="16"/>
      <c r="H83" s="16"/>
      <c r="I83" s="31"/>
    </row>
    <row r="84" spans="1:15" ht="34.9" customHeight="1">
      <c r="A84" s="123" t="s">
        <v>65</v>
      </c>
      <c r="B84" s="113" t="s">
        <v>31</v>
      </c>
      <c r="C84" s="113"/>
      <c r="D84" s="113"/>
      <c r="E84" s="113"/>
      <c r="F84" s="114" t="s">
        <v>16</v>
      </c>
      <c r="G84" s="113" t="s">
        <v>17</v>
      </c>
      <c r="H84" s="113" t="s">
        <v>0</v>
      </c>
      <c r="I84" s="117" t="s">
        <v>64</v>
      </c>
    </row>
    <row r="85" spans="1:15" ht="34.9" customHeight="1">
      <c r="A85" s="124"/>
      <c r="B85" s="101" t="s">
        <v>1</v>
      </c>
      <c r="C85" s="101" t="s">
        <v>2</v>
      </c>
      <c r="D85" s="101" t="s">
        <v>3</v>
      </c>
      <c r="E85" s="101" t="s">
        <v>4</v>
      </c>
      <c r="F85" s="115"/>
      <c r="G85" s="116"/>
      <c r="H85" s="116"/>
      <c r="I85" s="118"/>
    </row>
    <row r="86" spans="1:15" ht="34.9" customHeight="1">
      <c r="A86" s="119" t="s">
        <v>49</v>
      </c>
      <c r="B86" s="119"/>
      <c r="C86" s="119"/>
      <c r="D86" s="119"/>
      <c r="E86" s="119"/>
      <c r="F86" s="119"/>
      <c r="G86" s="119"/>
      <c r="H86" s="119"/>
      <c r="I86" s="119"/>
    </row>
    <row r="87" spans="1:15" ht="34.9" customHeight="1">
      <c r="A87" s="20" t="s">
        <v>18</v>
      </c>
      <c r="B87" s="20"/>
      <c r="C87" s="18"/>
      <c r="D87" s="18">
        <v>35</v>
      </c>
      <c r="E87" s="18"/>
      <c r="F87" s="17">
        <f>SUM(B87:E87)</f>
        <v>35</v>
      </c>
      <c r="G87" s="18">
        <v>3</v>
      </c>
      <c r="H87" s="18" t="s">
        <v>41</v>
      </c>
      <c r="I87" s="19" t="s">
        <v>228</v>
      </c>
    </row>
    <row r="88" spans="1:15" ht="45" customHeight="1">
      <c r="A88" s="23" t="s">
        <v>43</v>
      </c>
      <c r="B88" s="23">
        <v>25</v>
      </c>
      <c r="C88" s="24"/>
      <c r="D88" s="24">
        <v>25</v>
      </c>
      <c r="E88" s="24"/>
      <c r="F88" s="25">
        <f>SUM(B88:E88)</f>
        <v>50</v>
      </c>
      <c r="G88" s="24">
        <v>4</v>
      </c>
      <c r="H88" s="24" t="s">
        <v>41</v>
      </c>
      <c r="I88" s="112" t="s">
        <v>233</v>
      </c>
    </row>
    <row r="89" spans="1:15" ht="34.9" customHeight="1">
      <c r="A89" s="20" t="s">
        <v>24</v>
      </c>
      <c r="B89" s="20">
        <v>25</v>
      </c>
      <c r="C89" s="20"/>
      <c r="D89" s="20">
        <v>30</v>
      </c>
      <c r="E89" s="20"/>
      <c r="F89" s="17">
        <f t="shared" ref="F89:F93" si="4">SUM(B89:E89)</f>
        <v>55</v>
      </c>
      <c r="G89" s="64">
        <v>4</v>
      </c>
      <c r="H89" s="18" t="s">
        <v>55</v>
      </c>
      <c r="I89" s="19" t="s">
        <v>187</v>
      </c>
    </row>
    <row r="90" spans="1:15" ht="34.9" customHeight="1">
      <c r="A90" s="20" t="s">
        <v>67</v>
      </c>
      <c r="B90" s="20">
        <v>30</v>
      </c>
      <c r="C90" s="18"/>
      <c r="D90" s="18"/>
      <c r="E90" s="18"/>
      <c r="F90" s="17">
        <f t="shared" si="4"/>
        <v>30</v>
      </c>
      <c r="G90" s="59">
        <v>2</v>
      </c>
      <c r="H90" s="18" t="s">
        <v>55</v>
      </c>
      <c r="I90" s="19" t="s">
        <v>238</v>
      </c>
    </row>
    <row r="91" spans="1:15" ht="34.9" customHeight="1">
      <c r="A91" s="20" t="s">
        <v>22</v>
      </c>
      <c r="B91" s="20"/>
      <c r="C91" s="20">
        <v>20</v>
      </c>
      <c r="D91" s="20">
        <v>15</v>
      </c>
      <c r="E91" s="20"/>
      <c r="F91" s="17">
        <f t="shared" si="4"/>
        <v>35</v>
      </c>
      <c r="G91" s="64">
        <v>2</v>
      </c>
      <c r="H91" s="20" t="s">
        <v>41</v>
      </c>
      <c r="I91" s="19" t="s">
        <v>238</v>
      </c>
      <c r="J91" s="5"/>
      <c r="K91" s="5"/>
      <c r="L91" s="5"/>
      <c r="M91" s="5"/>
      <c r="N91" s="5"/>
      <c r="O91" s="5"/>
    </row>
    <row r="92" spans="1:15" ht="34.9" customHeight="1">
      <c r="A92" s="20" t="s">
        <v>35</v>
      </c>
      <c r="B92" s="20">
        <v>25</v>
      </c>
      <c r="C92" s="24">
        <v>30</v>
      </c>
      <c r="E92" s="18"/>
      <c r="F92" s="17">
        <f t="shared" si="4"/>
        <v>55</v>
      </c>
      <c r="G92" s="59">
        <v>3</v>
      </c>
      <c r="H92" s="20" t="s">
        <v>41</v>
      </c>
      <c r="I92" s="23" t="s">
        <v>187</v>
      </c>
    </row>
    <row r="93" spans="1:15" ht="34.9" customHeight="1">
      <c r="A93" s="20" t="s">
        <v>25</v>
      </c>
      <c r="B93" s="20">
        <v>20</v>
      </c>
      <c r="C93" s="20"/>
      <c r="D93" s="20">
        <v>25</v>
      </c>
      <c r="E93" s="20"/>
      <c r="F93" s="17">
        <f t="shared" si="4"/>
        <v>45</v>
      </c>
      <c r="G93" s="64">
        <v>3</v>
      </c>
      <c r="H93" s="18" t="s">
        <v>55</v>
      </c>
      <c r="I93" s="19" t="s">
        <v>228</v>
      </c>
    </row>
    <row r="94" spans="1:15" ht="34.9" customHeight="1">
      <c r="A94" s="23" t="s">
        <v>227</v>
      </c>
      <c r="B94" s="20"/>
      <c r="C94" s="18"/>
      <c r="D94" s="18">
        <v>20</v>
      </c>
      <c r="E94" s="18"/>
      <c r="F94" s="17">
        <v>20</v>
      </c>
      <c r="G94" s="59">
        <v>0</v>
      </c>
      <c r="H94" s="18" t="s">
        <v>54</v>
      </c>
      <c r="I94" s="20" t="s">
        <v>229</v>
      </c>
    </row>
    <row r="95" spans="1:15" ht="34.9" customHeight="1">
      <c r="A95" s="26" t="s">
        <v>59</v>
      </c>
      <c r="B95" s="26">
        <f>SUM(B88:B94)</f>
        <v>125</v>
      </c>
      <c r="C95" s="26">
        <f>SUM(C88:C94)</f>
        <v>50</v>
      </c>
      <c r="D95" s="26">
        <f>SUM(D87:D94)</f>
        <v>150</v>
      </c>
      <c r="E95" s="26"/>
      <c r="F95" s="27">
        <f>SUM(F87:F94)</f>
        <v>325</v>
      </c>
      <c r="G95" s="27">
        <f>SUM(G87:G94)</f>
        <v>21</v>
      </c>
      <c r="H95" s="28"/>
      <c r="I95" s="29"/>
    </row>
    <row r="96" spans="1:15" ht="34.9" customHeight="1">
      <c r="A96" s="30" t="s">
        <v>76</v>
      </c>
      <c r="B96" s="132"/>
      <c r="C96" s="133"/>
      <c r="D96" s="133"/>
      <c r="E96" s="133"/>
      <c r="F96" s="134"/>
      <c r="G96" s="35">
        <v>3</v>
      </c>
      <c r="H96" s="16"/>
      <c r="I96" s="16"/>
    </row>
    <row r="97" spans="1:9" ht="34.9" customHeight="1">
      <c r="A97" s="30" t="s">
        <v>70</v>
      </c>
      <c r="B97" s="120">
        <v>19</v>
      </c>
      <c r="C97" s="121"/>
      <c r="D97" s="121"/>
      <c r="E97" s="121"/>
      <c r="F97" s="122"/>
      <c r="G97" s="18"/>
      <c r="H97" s="16"/>
      <c r="I97" s="16"/>
    </row>
    <row r="98" spans="1:9" ht="34.9" customHeight="1">
      <c r="A98" s="30" t="s">
        <v>71</v>
      </c>
      <c r="B98" s="120">
        <v>11</v>
      </c>
      <c r="C98" s="121"/>
      <c r="D98" s="121"/>
      <c r="E98" s="121"/>
      <c r="F98" s="122"/>
      <c r="G98" s="18"/>
      <c r="H98" s="16"/>
      <c r="I98" s="16"/>
    </row>
    <row r="99" spans="1:9" ht="34.9" customHeight="1">
      <c r="A99" s="33" t="s">
        <v>72</v>
      </c>
      <c r="B99" s="120">
        <v>275</v>
      </c>
      <c r="C99" s="121"/>
      <c r="D99" s="121"/>
      <c r="E99" s="121"/>
      <c r="F99" s="122"/>
      <c r="G99" s="18"/>
      <c r="H99" s="16"/>
      <c r="I99" s="16"/>
    </row>
    <row r="100" spans="1:9" ht="34.9" customHeight="1">
      <c r="A100" s="65"/>
      <c r="B100" s="36"/>
      <c r="C100" s="36"/>
      <c r="D100" s="36"/>
      <c r="E100" s="36"/>
      <c r="F100" s="66"/>
      <c r="G100" s="16"/>
      <c r="H100" s="16"/>
      <c r="I100" s="16"/>
    </row>
    <row r="101" spans="1:9" ht="34.9" customHeight="1">
      <c r="A101" s="38" t="s">
        <v>58</v>
      </c>
      <c r="B101" s="39">
        <f>SUM(B69+B95)</f>
        <v>230</v>
      </c>
      <c r="C101" s="39">
        <f>SUM(C69+C95+C76+C78+C79+C80+C104+C105+105+C106+C107+C112)</f>
        <v>485</v>
      </c>
      <c r="D101" s="38">
        <f>SUM(D69+D95)</f>
        <v>295</v>
      </c>
      <c r="E101" s="38">
        <f>SUM(E69+E95)</f>
        <v>0</v>
      </c>
      <c r="F101" s="39">
        <f>SUM(F69+F95+F76+F77+F78+F79+F80+F104+F105+F106+F107+F112)</f>
        <v>935</v>
      </c>
      <c r="G101" s="39">
        <f>SUM(G69+G95+G104+G105+G106+G107+G76+G77+G78+G79+G80+G112)</f>
        <v>60</v>
      </c>
      <c r="H101" s="16"/>
      <c r="I101" s="16"/>
    </row>
    <row r="102" spans="1:9" ht="34.9" customHeight="1">
      <c r="A102" s="16"/>
      <c r="B102" s="16"/>
      <c r="C102" s="16"/>
      <c r="D102" s="16"/>
      <c r="E102" s="16"/>
      <c r="F102" s="40"/>
      <c r="G102" s="16"/>
      <c r="H102" s="16"/>
      <c r="I102" s="16"/>
    </row>
    <row r="103" spans="1:9" ht="34.9" customHeight="1">
      <c r="A103" s="125" t="s">
        <v>201</v>
      </c>
      <c r="B103" s="126"/>
      <c r="C103" s="126"/>
      <c r="D103" s="126"/>
      <c r="E103" s="126"/>
      <c r="F103" s="126"/>
      <c r="G103" s="126"/>
      <c r="H103" s="126"/>
      <c r="I103" s="127"/>
    </row>
    <row r="104" spans="1:9" ht="34.9" customHeight="1">
      <c r="A104" s="42" t="s">
        <v>225</v>
      </c>
      <c r="B104" s="42"/>
      <c r="C104" s="46">
        <v>30</v>
      </c>
      <c r="D104" s="43"/>
      <c r="E104" s="56"/>
      <c r="F104" s="46">
        <v>30</v>
      </c>
      <c r="G104" s="42">
        <v>2</v>
      </c>
      <c r="H104" s="48" t="s">
        <v>173</v>
      </c>
      <c r="I104" s="50" t="s">
        <v>187</v>
      </c>
    </row>
    <row r="105" spans="1:9" ht="34.9" customHeight="1">
      <c r="A105" s="42" t="s">
        <v>88</v>
      </c>
      <c r="B105" s="42"/>
      <c r="C105" s="46">
        <v>30</v>
      </c>
      <c r="D105" s="43"/>
      <c r="E105" s="56"/>
      <c r="F105" s="46">
        <v>30</v>
      </c>
      <c r="G105" s="42">
        <v>2</v>
      </c>
      <c r="H105" s="48" t="s">
        <v>173</v>
      </c>
      <c r="I105" s="43" t="s">
        <v>184</v>
      </c>
    </row>
    <row r="106" spans="1:9" ht="34.9" customHeight="1">
      <c r="A106" s="42" t="s">
        <v>89</v>
      </c>
      <c r="B106" s="42"/>
      <c r="C106" s="46">
        <v>30</v>
      </c>
      <c r="D106" s="43"/>
      <c r="E106" s="56"/>
      <c r="F106" s="46">
        <v>30</v>
      </c>
      <c r="G106" s="42">
        <v>2</v>
      </c>
      <c r="H106" s="48" t="s">
        <v>173</v>
      </c>
      <c r="I106" s="99" t="s">
        <v>228</v>
      </c>
    </row>
    <row r="107" spans="1:9" ht="34.9" customHeight="1">
      <c r="A107" s="43" t="s">
        <v>195</v>
      </c>
      <c r="B107" s="42"/>
      <c r="C107" s="46">
        <v>30</v>
      </c>
      <c r="D107" s="43"/>
      <c r="E107" s="43"/>
      <c r="F107" s="46">
        <v>30</v>
      </c>
      <c r="G107" s="42">
        <v>2</v>
      </c>
      <c r="H107" s="48" t="s">
        <v>173</v>
      </c>
      <c r="I107" s="50" t="s">
        <v>228</v>
      </c>
    </row>
    <row r="108" spans="1:9" ht="46.9" customHeight="1">
      <c r="A108" s="43" t="s">
        <v>90</v>
      </c>
      <c r="B108" s="42"/>
      <c r="C108" s="46">
        <v>30</v>
      </c>
      <c r="D108" s="43"/>
      <c r="E108" s="43"/>
      <c r="F108" s="46">
        <v>30</v>
      </c>
      <c r="G108" s="42">
        <v>2</v>
      </c>
      <c r="H108" s="48" t="s">
        <v>173</v>
      </c>
      <c r="I108" s="43" t="s">
        <v>177</v>
      </c>
    </row>
    <row r="109" spans="1:9" ht="34.9" customHeight="1">
      <c r="A109" s="51" t="s">
        <v>74</v>
      </c>
      <c r="B109" s="52">
        <f t="shared" ref="B109:G109" si="5">SUM(B104:B108)</f>
        <v>0</v>
      </c>
      <c r="C109" s="52">
        <f t="shared" si="5"/>
        <v>150</v>
      </c>
      <c r="D109" s="52">
        <f t="shared" si="5"/>
        <v>0</v>
      </c>
      <c r="E109" s="52">
        <f t="shared" si="5"/>
        <v>0</v>
      </c>
      <c r="F109" s="53">
        <f t="shared" si="5"/>
        <v>150</v>
      </c>
      <c r="G109" s="52">
        <f t="shared" si="5"/>
        <v>10</v>
      </c>
      <c r="H109" s="16"/>
      <c r="I109" s="16"/>
    </row>
    <row r="110" spans="1:9" ht="34.9" customHeight="1">
      <c r="A110" s="31"/>
      <c r="B110" s="16"/>
      <c r="C110" s="16"/>
      <c r="D110" s="16"/>
      <c r="E110" s="16"/>
      <c r="F110" s="40"/>
      <c r="G110" s="16"/>
      <c r="H110" s="16"/>
      <c r="I110" s="16"/>
    </row>
    <row r="111" spans="1:9" ht="34.9" customHeight="1">
      <c r="A111" s="135" t="s">
        <v>196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43.5" customHeight="1">
      <c r="A112" s="42" t="s">
        <v>199</v>
      </c>
      <c r="B112" s="42"/>
      <c r="C112" s="43">
        <v>30</v>
      </c>
      <c r="D112" s="43"/>
      <c r="E112" s="56"/>
      <c r="F112" s="46">
        <v>30</v>
      </c>
      <c r="G112" s="42">
        <v>1</v>
      </c>
      <c r="H112" s="48" t="s">
        <v>194</v>
      </c>
      <c r="I112" s="48" t="s">
        <v>239</v>
      </c>
    </row>
    <row r="113" spans="1:9" ht="34.9" customHeight="1">
      <c r="A113" s="31"/>
      <c r="B113" s="16"/>
      <c r="C113" s="16"/>
      <c r="D113" s="16"/>
      <c r="E113" s="16"/>
      <c r="F113" s="40"/>
      <c r="G113" s="16"/>
      <c r="H113" s="16"/>
      <c r="I113" s="16"/>
    </row>
    <row r="114" spans="1:9" ht="34.9" customHeight="1">
      <c r="A114" s="57" t="s">
        <v>168</v>
      </c>
      <c r="B114" s="16"/>
      <c r="C114" s="16"/>
      <c r="D114" s="16"/>
      <c r="E114" s="16"/>
      <c r="F114" s="40"/>
      <c r="G114" s="16"/>
      <c r="H114" s="16"/>
      <c r="I114" s="16"/>
    </row>
    <row r="115" spans="1:9" ht="34.9" customHeight="1" thickBot="1">
      <c r="A115" s="31"/>
      <c r="B115" s="16"/>
      <c r="C115" s="16"/>
      <c r="D115" s="16"/>
      <c r="E115" s="16"/>
      <c r="F115" s="40"/>
      <c r="G115" s="16"/>
      <c r="H115" s="16"/>
      <c r="I115" s="16"/>
    </row>
    <row r="116" spans="1:9" ht="34.9" customHeight="1">
      <c r="A116" s="123" t="s">
        <v>65</v>
      </c>
      <c r="B116" s="113" t="s">
        <v>31</v>
      </c>
      <c r="C116" s="113"/>
      <c r="D116" s="113"/>
      <c r="E116" s="113"/>
      <c r="F116" s="114" t="s">
        <v>16</v>
      </c>
      <c r="G116" s="113" t="s">
        <v>17</v>
      </c>
      <c r="H116" s="113" t="s">
        <v>0</v>
      </c>
      <c r="I116" s="117" t="s">
        <v>64</v>
      </c>
    </row>
    <row r="117" spans="1:9" ht="34.9" customHeight="1">
      <c r="A117" s="124"/>
      <c r="B117" s="101" t="s">
        <v>1</v>
      </c>
      <c r="C117" s="101" t="s">
        <v>2</v>
      </c>
      <c r="D117" s="101" t="s">
        <v>3</v>
      </c>
      <c r="E117" s="101" t="s">
        <v>4</v>
      </c>
      <c r="F117" s="115"/>
      <c r="G117" s="116"/>
      <c r="H117" s="116"/>
      <c r="I117" s="118"/>
    </row>
    <row r="118" spans="1:9" ht="34.9" customHeight="1">
      <c r="A118" s="119" t="s">
        <v>50</v>
      </c>
      <c r="B118" s="119"/>
      <c r="C118" s="119"/>
      <c r="D118" s="119"/>
      <c r="E118" s="119"/>
      <c r="F118" s="119"/>
      <c r="G118" s="119"/>
      <c r="H118" s="119"/>
      <c r="I118" s="119"/>
    </row>
    <row r="119" spans="1:9" ht="34.9" customHeight="1">
      <c r="A119" s="15" t="s">
        <v>42</v>
      </c>
      <c r="B119" s="15"/>
      <c r="C119" s="15"/>
      <c r="D119" s="15">
        <v>30</v>
      </c>
      <c r="E119" s="15"/>
      <c r="F119" s="17">
        <f>SUM(B119:E119)</f>
        <v>30</v>
      </c>
      <c r="G119" s="17">
        <v>2</v>
      </c>
      <c r="H119" s="15" t="s">
        <v>41</v>
      </c>
      <c r="I119" s="19" t="s">
        <v>228</v>
      </c>
    </row>
    <row r="120" spans="1:9" ht="34.9" customHeight="1">
      <c r="A120" s="20" t="s">
        <v>36</v>
      </c>
      <c r="B120" s="20">
        <v>30</v>
      </c>
      <c r="C120" s="18"/>
      <c r="D120" s="18"/>
      <c r="E120" s="18"/>
      <c r="F120" s="17">
        <f t="shared" ref="F120:F127" si="6">SUM(B120:E120)</f>
        <v>30</v>
      </c>
      <c r="G120" s="18">
        <v>2</v>
      </c>
      <c r="H120" s="20" t="s">
        <v>41</v>
      </c>
      <c r="I120" s="23" t="s">
        <v>234</v>
      </c>
    </row>
    <row r="121" spans="1:9" ht="34.9" customHeight="1">
      <c r="A121" s="20" t="s">
        <v>92</v>
      </c>
      <c r="B121" s="20"/>
      <c r="C121" s="20">
        <v>30</v>
      </c>
      <c r="D121" s="20"/>
      <c r="E121" s="20"/>
      <c r="F121" s="17">
        <f t="shared" si="6"/>
        <v>30</v>
      </c>
      <c r="G121" s="20">
        <v>2</v>
      </c>
      <c r="H121" s="20" t="s">
        <v>41</v>
      </c>
      <c r="I121" s="19" t="s">
        <v>228</v>
      </c>
    </row>
    <row r="122" spans="1:9" ht="34.9" customHeight="1">
      <c r="A122" s="20" t="s">
        <v>39</v>
      </c>
      <c r="B122" s="20">
        <v>20</v>
      </c>
      <c r="C122" s="18"/>
      <c r="D122" s="18">
        <v>30</v>
      </c>
      <c r="E122" s="18"/>
      <c r="F122" s="17">
        <f t="shared" si="6"/>
        <v>50</v>
      </c>
      <c r="G122" s="18">
        <v>4</v>
      </c>
      <c r="H122" s="18" t="s">
        <v>55</v>
      </c>
      <c r="I122" s="19" t="s">
        <v>228</v>
      </c>
    </row>
    <row r="123" spans="1:9" ht="34.9" customHeight="1">
      <c r="A123" s="21" t="s">
        <v>37</v>
      </c>
      <c r="B123" s="20">
        <v>20</v>
      </c>
      <c r="C123" s="18"/>
      <c r="D123" s="18">
        <v>30</v>
      </c>
      <c r="E123" s="18"/>
      <c r="F123" s="17">
        <f t="shared" si="6"/>
        <v>50</v>
      </c>
      <c r="G123" s="18">
        <v>4</v>
      </c>
      <c r="H123" s="18" t="s">
        <v>55</v>
      </c>
      <c r="I123" s="19" t="s">
        <v>187</v>
      </c>
    </row>
    <row r="124" spans="1:9" ht="34.9" customHeight="1">
      <c r="A124" s="20" t="s">
        <v>23</v>
      </c>
      <c r="B124" s="20">
        <v>25</v>
      </c>
      <c r="C124" s="23">
        <v>25</v>
      </c>
      <c r="E124" s="20"/>
      <c r="F124" s="17">
        <f>SUM(B124:E124)</f>
        <v>50</v>
      </c>
      <c r="G124" s="20">
        <v>4</v>
      </c>
      <c r="H124" s="18" t="s">
        <v>55</v>
      </c>
      <c r="I124" s="23" t="s">
        <v>40</v>
      </c>
    </row>
    <row r="125" spans="1:9" ht="34.9" customHeight="1">
      <c r="A125" s="21" t="s">
        <v>91</v>
      </c>
      <c r="B125" s="21"/>
      <c r="C125" s="22">
        <v>30</v>
      </c>
      <c r="D125" s="22"/>
      <c r="E125" s="22"/>
      <c r="F125" s="17">
        <f t="shared" si="6"/>
        <v>30</v>
      </c>
      <c r="G125" s="67">
        <v>2</v>
      </c>
      <c r="H125" s="21" t="s">
        <v>41</v>
      </c>
      <c r="I125" s="19" t="s">
        <v>238</v>
      </c>
    </row>
    <row r="126" spans="1:9" ht="34.9" customHeight="1">
      <c r="A126" s="23" t="s">
        <v>227</v>
      </c>
      <c r="B126" s="20"/>
      <c r="C126" s="18"/>
      <c r="D126" s="18">
        <v>20</v>
      </c>
      <c r="E126" s="18"/>
      <c r="F126" s="17">
        <v>20</v>
      </c>
      <c r="G126" s="59">
        <v>0</v>
      </c>
      <c r="H126" s="18" t="s">
        <v>54</v>
      </c>
      <c r="I126" s="20" t="s">
        <v>229</v>
      </c>
    </row>
    <row r="127" spans="1:9" ht="34.9" customHeight="1">
      <c r="A127" s="20" t="s">
        <v>38</v>
      </c>
      <c r="B127" s="20"/>
      <c r="C127" s="18"/>
      <c r="D127" s="18">
        <v>25</v>
      </c>
      <c r="E127" s="18"/>
      <c r="F127" s="17">
        <f t="shared" si="6"/>
        <v>25</v>
      </c>
      <c r="G127" s="18">
        <v>1</v>
      </c>
      <c r="H127" s="18" t="s">
        <v>41</v>
      </c>
      <c r="I127" s="20" t="s">
        <v>241</v>
      </c>
    </row>
    <row r="128" spans="1:9" ht="34.9" customHeight="1">
      <c r="A128" s="26" t="s">
        <v>61</v>
      </c>
      <c r="B128" s="26">
        <f>SUM(B119:B127)</f>
        <v>95</v>
      </c>
      <c r="C128" s="26">
        <f>SUM(C119:C127)</f>
        <v>85</v>
      </c>
      <c r="D128" s="26">
        <f>SUM(D119:D127)</f>
        <v>135</v>
      </c>
      <c r="E128" s="26"/>
      <c r="F128" s="27">
        <f>SUM(F119:F127)</f>
        <v>315</v>
      </c>
      <c r="G128" s="27">
        <f>SUM(G119:G127)</f>
        <v>21</v>
      </c>
      <c r="H128" s="28"/>
      <c r="I128" s="29"/>
    </row>
    <row r="129" spans="1:9" ht="34.9" customHeight="1">
      <c r="A129" s="30" t="s">
        <v>78</v>
      </c>
      <c r="B129" s="132"/>
      <c r="C129" s="133"/>
      <c r="D129" s="133"/>
      <c r="E129" s="133"/>
      <c r="F129" s="134"/>
      <c r="G129" s="35">
        <v>3</v>
      </c>
      <c r="H129" s="16"/>
      <c r="I129" s="16"/>
    </row>
    <row r="130" spans="1:9" ht="34.9" customHeight="1">
      <c r="A130" s="30" t="s">
        <v>70</v>
      </c>
      <c r="B130" s="120">
        <v>17</v>
      </c>
      <c r="C130" s="121"/>
      <c r="D130" s="121"/>
      <c r="E130" s="121"/>
      <c r="F130" s="122"/>
      <c r="G130" s="18"/>
      <c r="H130" s="16"/>
      <c r="I130" s="16"/>
    </row>
    <row r="131" spans="1:9" ht="34.9" customHeight="1">
      <c r="A131" s="30" t="s">
        <v>71</v>
      </c>
      <c r="B131" s="120">
        <v>13</v>
      </c>
      <c r="C131" s="121"/>
      <c r="D131" s="121"/>
      <c r="E131" s="121"/>
      <c r="F131" s="122"/>
      <c r="G131" s="18"/>
      <c r="H131" s="16"/>
      <c r="I131" s="16"/>
    </row>
    <row r="132" spans="1:9" ht="34.9" customHeight="1">
      <c r="A132" s="33" t="s">
        <v>72</v>
      </c>
      <c r="B132" s="120">
        <v>325</v>
      </c>
      <c r="C132" s="121"/>
      <c r="D132" s="121"/>
      <c r="E132" s="121"/>
      <c r="F132" s="122"/>
      <c r="G132" s="18"/>
      <c r="H132" s="16"/>
      <c r="I132" s="16"/>
    </row>
    <row r="133" spans="1:9" ht="34.9" customHeight="1">
      <c r="A133" s="16"/>
      <c r="B133" s="16"/>
      <c r="C133" s="16"/>
      <c r="D133" s="16"/>
      <c r="E133" s="16"/>
      <c r="F133" s="40"/>
      <c r="G133" s="16"/>
      <c r="H133" s="16"/>
      <c r="I133" s="16"/>
    </row>
    <row r="134" spans="1:9" ht="34.9" customHeight="1">
      <c r="A134" s="125" t="s">
        <v>107</v>
      </c>
      <c r="B134" s="126"/>
      <c r="C134" s="126"/>
      <c r="D134" s="126"/>
      <c r="E134" s="126"/>
      <c r="F134" s="126"/>
      <c r="G134" s="126"/>
      <c r="H134" s="126"/>
      <c r="I134" s="127"/>
    </row>
    <row r="135" spans="1:9" ht="34.9" customHeight="1">
      <c r="A135" s="43" t="s">
        <v>94</v>
      </c>
      <c r="B135" s="42"/>
      <c r="C135" s="43">
        <v>30</v>
      </c>
      <c r="D135" s="43"/>
      <c r="E135" s="56"/>
      <c r="F135" s="46">
        <v>30</v>
      </c>
      <c r="G135" s="42">
        <v>2</v>
      </c>
      <c r="H135" s="48" t="s">
        <v>173</v>
      </c>
      <c r="I135" s="50" t="s">
        <v>228</v>
      </c>
    </row>
    <row r="136" spans="1:9" ht="34.9" customHeight="1">
      <c r="A136" s="43" t="s">
        <v>95</v>
      </c>
      <c r="B136" s="42"/>
      <c r="C136" s="43">
        <v>30</v>
      </c>
      <c r="D136" s="43"/>
      <c r="E136" s="56"/>
      <c r="F136" s="46">
        <v>30</v>
      </c>
      <c r="G136" s="42">
        <v>2</v>
      </c>
      <c r="H136" s="48" t="s">
        <v>173</v>
      </c>
      <c r="I136" s="50" t="s">
        <v>228</v>
      </c>
    </row>
    <row r="137" spans="1:9" ht="34.9" customHeight="1">
      <c r="A137" s="43" t="s">
        <v>96</v>
      </c>
      <c r="B137" s="42"/>
      <c r="C137" s="43">
        <v>30</v>
      </c>
      <c r="D137" s="43"/>
      <c r="E137" s="56"/>
      <c r="F137" s="46">
        <v>30</v>
      </c>
      <c r="G137" s="42">
        <v>2</v>
      </c>
      <c r="H137" s="48" t="s">
        <v>173</v>
      </c>
      <c r="I137" s="43" t="s">
        <v>188</v>
      </c>
    </row>
    <row r="138" spans="1:9" ht="34.9" customHeight="1">
      <c r="A138" s="43" t="s">
        <v>97</v>
      </c>
      <c r="B138" s="42"/>
      <c r="C138" s="43">
        <v>30</v>
      </c>
      <c r="D138" s="43"/>
      <c r="E138" s="56"/>
      <c r="F138" s="46">
        <v>30</v>
      </c>
      <c r="G138" s="42">
        <v>2</v>
      </c>
      <c r="H138" s="48" t="s">
        <v>173</v>
      </c>
      <c r="I138" s="50" t="s">
        <v>228</v>
      </c>
    </row>
    <row r="139" spans="1:9" ht="34.9" customHeight="1">
      <c r="A139" s="43" t="s">
        <v>98</v>
      </c>
      <c r="B139" s="42"/>
      <c r="C139" s="43">
        <v>30</v>
      </c>
      <c r="D139" s="43"/>
      <c r="E139" s="43"/>
      <c r="F139" s="46">
        <v>30</v>
      </c>
      <c r="G139" s="42">
        <v>2</v>
      </c>
      <c r="H139" s="48" t="s">
        <v>173</v>
      </c>
      <c r="I139" s="49" t="s">
        <v>188</v>
      </c>
    </row>
    <row r="140" spans="1:9" ht="34.9" customHeight="1">
      <c r="A140" s="43" t="s">
        <v>99</v>
      </c>
      <c r="B140" s="42"/>
      <c r="C140" s="43">
        <v>30</v>
      </c>
      <c r="D140" s="43"/>
      <c r="E140" s="43"/>
      <c r="F140" s="46">
        <v>30</v>
      </c>
      <c r="G140" s="42">
        <v>2</v>
      </c>
      <c r="H140" s="48" t="s">
        <v>173</v>
      </c>
      <c r="I140" s="42" t="s">
        <v>236</v>
      </c>
    </row>
    <row r="141" spans="1:9" ht="34.9" customHeight="1">
      <c r="A141" s="68" t="s">
        <v>74</v>
      </c>
      <c r="B141" s="26">
        <f t="shared" ref="B141:G141" si="7">SUM(B135:B140)</f>
        <v>0</v>
      </c>
      <c r="C141" s="26">
        <f t="shared" si="7"/>
        <v>180</v>
      </c>
      <c r="D141" s="26">
        <f t="shared" si="7"/>
        <v>0</v>
      </c>
      <c r="E141" s="26">
        <f t="shared" si="7"/>
        <v>0</v>
      </c>
      <c r="F141" s="27">
        <f t="shared" si="7"/>
        <v>180</v>
      </c>
      <c r="G141" s="26">
        <f t="shared" si="7"/>
        <v>12</v>
      </c>
      <c r="H141" s="31"/>
      <c r="I141" s="31"/>
    </row>
    <row r="142" spans="1:9" ht="34.9" customHeight="1" thickBot="1">
      <c r="A142" s="69"/>
      <c r="B142" s="16"/>
      <c r="C142" s="36"/>
      <c r="D142" s="70"/>
      <c r="E142" s="70"/>
      <c r="F142" s="71"/>
      <c r="G142" s="16"/>
      <c r="H142" s="16"/>
      <c r="I142" s="16"/>
    </row>
    <row r="143" spans="1:9" ht="34.9" customHeight="1">
      <c r="A143" s="123" t="s">
        <v>65</v>
      </c>
      <c r="B143" s="113" t="s">
        <v>31</v>
      </c>
      <c r="C143" s="113"/>
      <c r="D143" s="113"/>
      <c r="E143" s="113"/>
      <c r="F143" s="114" t="s">
        <v>16</v>
      </c>
      <c r="G143" s="113" t="s">
        <v>17</v>
      </c>
      <c r="H143" s="113" t="s">
        <v>0</v>
      </c>
      <c r="I143" s="117" t="s">
        <v>64</v>
      </c>
    </row>
    <row r="144" spans="1:9" ht="34.9" customHeight="1">
      <c r="A144" s="124"/>
      <c r="B144" s="101" t="s">
        <v>1</v>
      </c>
      <c r="C144" s="101" t="s">
        <v>2</v>
      </c>
      <c r="D144" s="101" t="s">
        <v>3</v>
      </c>
      <c r="E144" s="101" t="s">
        <v>4</v>
      </c>
      <c r="F144" s="115"/>
      <c r="G144" s="116"/>
      <c r="H144" s="116"/>
      <c r="I144" s="118"/>
    </row>
    <row r="145" spans="1:9" ht="34.9" customHeight="1">
      <c r="A145" s="119" t="s">
        <v>51</v>
      </c>
      <c r="B145" s="119"/>
      <c r="C145" s="119"/>
      <c r="D145" s="119"/>
      <c r="E145" s="119"/>
      <c r="F145" s="119"/>
      <c r="G145" s="119"/>
      <c r="H145" s="119"/>
      <c r="I145" s="119"/>
    </row>
    <row r="146" spans="1:9" ht="34.9" customHeight="1">
      <c r="A146" s="20" t="s">
        <v>93</v>
      </c>
      <c r="B146" s="20"/>
      <c r="C146" s="18"/>
      <c r="D146" s="18">
        <v>30</v>
      </c>
      <c r="E146" s="18"/>
      <c r="F146" s="17">
        <f>SUM(B146:E146)</f>
        <v>30</v>
      </c>
      <c r="G146" s="18">
        <v>2</v>
      </c>
      <c r="H146" s="18" t="s">
        <v>41</v>
      </c>
      <c r="I146" s="19" t="s">
        <v>187</v>
      </c>
    </row>
    <row r="147" spans="1:9" ht="34.9" customHeight="1">
      <c r="A147" s="20" t="s">
        <v>66</v>
      </c>
      <c r="B147" s="20"/>
      <c r="C147" s="18"/>
      <c r="D147" s="18">
        <v>50</v>
      </c>
      <c r="E147" s="18"/>
      <c r="F147" s="17">
        <f t="shared" ref="F147:F152" si="8">SUM(B147:E147)</f>
        <v>50</v>
      </c>
      <c r="G147" s="18">
        <v>5</v>
      </c>
      <c r="H147" s="18" t="s">
        <v>41</v>
      </c>
      <c r="I147" s="19" t="s">
        <v>238</v>
      </c>
    </row>
    <row r="148" spans="1:9" ht="34.9" customHeight="1">
      <c r="A148" s="20" t="s">
        <v>100</v>
      </c>
      <c r="B148" s="20"/>
      <c r="C148" s="18">
        <v>30</v>
      </c>
      <c r="D148" s="18"/>
      <c r="E148" s="18"/>
      <c r="F148" s="17">
        <f t="shared" si="8"/>
        <v>30</v>
      </c>
      <c r="G148" s="18">
        <v>2</v>
      </c>
      <c r="H148" s="18" t="s">
        <v>41</v>
      </c>
      <c r="I148" s="19" t="s">
        <v>228</v>
      </c>
    </row>
    <row r="149" spans="1:9" ht="34.9" customHeight="1">
      <c r="A149" s="20" t="s">
        <v>33</v>
      </c>
      <c r="B149" s="20">
        <v>25</v>
      </c>
      <c r="C149" s="18"/>
      <c r="D149" s="18">
        <v>25</v>
      </c>
      <c r="E149" s="18"/>
      <c r="F149" s="17">
        <f t="shared" si="8"/>
        <v>50</v>
      </c>
      <c r="G149" s="18">
        <v>4</v>
      </c>
      <c r="H149" s="18" t="s">
        <v>55</v>
      </c>
      <c r="I149" s="19" t="s">
        <v>238</v>
      </c>
    </row>
    <row r="150" spans="1:9" ht="34.9" customHeight="1">
      <c r="A150" s="20" t="s">
        <v>224</v>
      </c>
      <c r="B150" s="20"/>
      <c r="C150" s="18">
        <v>25</v>
      </c>
      <c r="D150" s="18"/>
      <c r="E150" s="18"/>
      <c r="F150" s="17">
        <f t="shared" si="8"/>
        <v>25</v>
      </c>
      <c r="G150" s="18">
        <v>2</v>
      </c>
      <c r="H150" s="18" t="s">
        <v>41</v>
      </c>
      <c r="I150" s="19" t="s">
        <v>228</v>
      </c>
    </row>
    <row r="151" spans="1:9" ht="34.9" customHeight="1">
      <c r="A151" s="23" t="s">
        <v>226</v>
      </c>
      <c r="B151" s="23"/>
      <c r="C151" s="24">
        <v>30</v>
      </c>
      <c r="D151" s="24"/>
      <c r="E151" s="24"/>
      <c r="F151" s="25">
        <f>SUM(B151:E151)</f>
        <v>30</v>
      </c>
      <c r="G151" s="24">
        <v>2</v>
      </c>
      <c r="H151" s="24" t="s">
        <v>41</v>
      </c>
      <c r="I151" s="18" t="s">
        <v>187</v>
      </c>
    </row>
    <row r="152" spans="1:9" ht="34.9" customHeight="1">
      <c r="A152" s="20" t="s">
        <v>101</v>
      </c>
      <c r="B152" s="20"/>
      <c r="C152" s="18">
        <v>25</v>
      </c>
      <c r="D152" s="18"/>
      <c r="E152" s="18"/>
      <c r="F152" s="17">
        <f t="shared" si="8"/>
        <v>25</v>
      </c>
      <c r="G152" s="18">
        <v>2</v>
      </c>
      <c r="H152" s="18" t="s">
        <v>41</v>
      </c>
      <c r="I152" s="23" t="s">
        <v>228</v>
      </c>
    </row>
    <row r="153" spans="1:9" ht="53.25" customHeight="1">
      <c r="A153" s="20" t="s">
        <v>202</v>
      </c>
      <c r="B153" s="20"/>
      <c r="C153" s="18"/>
      <c r="D153" s="18"/>
      <c r="E153" s="18"/>
      <c r="F153" s="17">
        <v>0</v>
      </c>
      <c r="G153" s="18"/>
      <c r="H153" s="28" t="s">
        <v>54</v>
      </c>
      <c r="I153" s="23" t="s">
        <v>183</v>
      </c>
    </row>
    <row r="154" spans="1:9" ht="34.9" customHeight="1">
      <c r="A154" s="26" t="s">
        <v>62</v>
      </c>
      <c r="B154" s="26">
        <f>SUM(B146:B152)</f>
        <v>25</v>
      </c>
      <c r="C154" s="26">
        <f>SUM(C146:C152)</f>
        <v>110</v>
      </c>
      <c r="D154" s="26">
        <f>SUM(D146:D152)</f>
        <v>105</v>
      </c>
      <c r="E154" s="26"/>
      <c r="F154" s="27">
        <f>SUM(F146:F152)</f>
        <v>240</v>
      </c>
      <c r="G154" s="26">
        <f>SUM(G146:G152)</f>
        <v>19</v>
      </c>
      <c r="H154" s="28"/>
      <c r="I154" s="29"/>
    </row>
    <row r="155" spans="1:9" ht="34.9" customHeight="1">
      <c r="A155" s="30" t="s">
        <v>77</v>
      </c>
      <c r="B155" s="136"/>
      <c r="C155" s="137"/>
      <c r="D155" s="137"/>
      <c r="E155" s="137"/>
      <c r="F155" s="138"/>
      <c r="G155" s="35">
        <v>1</v>
      </c>
      <c r="H155" s="72"/>
      <c r="I155" s="16"/>
    </row>
    <row r="156" spans="1:9" ht="34.9" customHeight="1">
      <c r="A156" s="30" t="s">
        <v>70</v>
      </c>
      <c r="B156" s="120">
        <v>16</v>
      </c>
      <c r="C156" s="121"/>
      <c r="D156" s="121"/>
      <c r="E156" s="121"/>
      <c r="F156" s="122"/>
      <c r="G156" s="18"/>
      <c r="H156" s="16"/>
      <c r="I156" s="16"/>
    </row>
    <row r="157" spans="1:9" ht="34.9" customHeight="1">
      <c r="A157" s="30" t="s">
        <v>71</v>
      </c>
      <c r="B157" s="120">
        <v>14</v>
      </c>
      <c r="C157" s="121"/>
      <c r="D157" s="121"/>
      <c r="E157" s="121"/>
      <c r="F157" s="122"/>
      <c r="G157" s="18"/>
      <c r="H157" s="16"/>
      <c r="I157" s="16"/>
    </row>
    <row r="158" spans="1:9" ht="34.9" customHeight="1">
      <c r="A158" s="33" t="s">
        <v>72</v>
      </c>
      <c r="B158" s="120">
        <v>350</v>
      </c>
      <c r="C158" s="121"/>
      <c r="D158" s="121"/>
      <c r="E158" s="121"/>
      <c r="F158" s="122"/>
      <c r="G158" s="18"/>
      <c r="H158" s="16"/>
      <c r="I158" s="16"/>
    </row>
    <row r="159" spans="1:9" ht="34.9" customHeight="1">
      <c r="A159" s="65"/>
      <c r="B159" s="36"/>
      <c r="C159" s="36"/>
      <c r="D159" s="36"/>
      <c r="E159" s="36"/>
      <c r="F159" s="66"/>
      <c r="G159" s="16"/>
      <c r="H159" s="16"/>
      <c r="I159" s="16"/>
    </row>
    <row r="160" spans="1:9" ht="34.9" customHeight="1">
      <c r="A160" s="38" t="s">
        <v>63</v>
      </c>
      <c r="B160" s="38">
        <f>SUM(B128+B154)</f>
        <v>120</v>
      </c>
      <c r="C160" s="38">
        <f>SUM(C128+C154+C135+C136+C137+C138+C139+C163+C164+C165+C166+C167)</f>
        <v>495</v>
      </c>
      <c r="D160" s="38">
        <f>SUM(D128+D154)</f>
        <v>240</v>
      </c>
      <c r="E160" s="38">
        <f>SUM(E128+E154)</f>
        <v>0</v>
      </c>
      <c r="F160" s="39">
        <f>SUM(F128+F154+F135+F136+F137+F138+F139+F163+F164+F165+F166+F167)</f>
        <v>855</v>
      </c>
      <c r="G160" s="38">
        <f>SUM(G128+G154+G135+G136+G137+G138+G139+G163+G164+G165+G166+G167)</f>
        <v>60</v>
      </c>
      <c r="H160" s="16"/>
      <c r="I160" s="16"/>
    </row>
    <row r="161" spans="1:9" ht="34.9" customHeight="1">
      <c r="A161" s="16"/>
      <c r="B161" s="16"/>
      <c r="C161" s="16"/>
      <c r="D161" s="16"/>
      <c r="E161" s="16"/>
      <c r="F161" s="40"/>
      <c r="G161" s="16"/>
      <c r="H161" s="16"/>
      <c r="I161" s="16"/>
    </row>
    <row r="162" spans="1:9" ht="34.9" customHeight="1">
      <c r="A162" s="125" t="s">
        <v>107</v>
      </c>
      <c r="B162" s="126"/>
      <c r="C162" s="126"/>
      <c r="D162" s="126"/>
      <c r="E162" s="126"/>
      <c r="F162" s="126"/>
      <c r="G162" s="126"/>
      <c r="H162" s="126"/>
      <c r="I162" s="127"/>
    </row>
    <row r="163" spans="1:9" ht="34.9" customHeight="1">
      <c r="A163" s="42" t="s">
        <v>178</v>
      </c>
      <c r="B163" s="42"/>
      <c r="C163" s="43">
        <v>30</v>
      </c>
      <c r="D163" s="43"/>
      <c r="E163" s="56"/>
      <c r="F163" s="46">
        <v>30</v>
      </c>
      <c r="G163" s="42">
        <v>2</v>
      </c>
      <c r="H163" s="48" t="s">
        <v>173</v>
      </c>
      <c r="I163" s="48" t="s">
        <v>189</v>
      </c>
    </row>
    <row r="164" spans="1:9" ht="34.9" customHeight="1">
      <c r="A164" s="42" t="s">
        <v>102</v>
      </c>
      <c r="B164" s="42"/>
      <c r="C164" s="43">
        <v>30</v>
      </c>
      <c r="D164" s="43"/>
      <c r="E164" s="56"/>
      <c r="F164" s="46">
        <v>30</v>
      </c>
      <c r="G164" s="42">
        <v>2</v>
      </c>
      <c r="H164" s="48" t="s">
        <v>173</v>
      </c>
      <c r="I164" s="50" t="s">
        <v>187</v>
      </c>
    </row>
    <row r="165" spans="1:9" ht="34.9" customHeight="1">
      <c r="A165" s="42" t="s">
        <v>103</v>
      </c>
      <c r="B165" s="42"/>
      <c r="C165" s="43">
        <v>30</v>
      </c>
      <c r="D165" s="43"/>
      <c r="E165" s="56"/>
      <c r="F165" s="46">
        <v>30</v>
      </c>
      <c r="G165" s="42">
        <v>2</v>
      </c>
      <c r="H165" s="48" t="s">
        <v>173</v>
      </c>
      <c r="I165" s="42" t="s">
        <v>236</v>
      </c>
    </row>
    <row r="166" spans="1:9" ht="34.9" customHeight="1">
      <c r="A166" s="42" t="s">
        <v>104</v>
      </c>
      <c r="B166" s="42"/>
      <c r="C166" s="43">
        <v>30</v>
      </c>
      <c r="D166" s="43"/>
      <c r="E166" s="56"/>
      <c r="F166" s="46">
        <v>30</v>
      </c>
      <c r="G166" s="42">
        <v>2</v>
      </c>
      <c r="H166" s="48" t="s">
        <v>173</v>
      </c>
      <c r="I166" s="42" t="s">
        <v>187</v>
      </c>
    </row>
    <row r="167" spans="1:9" ht="34.9" customHeight="1">
      <c r="A167" s="42" t="s">
        <v>105</v>
      </c>
      <c r="B167" s="42"/>
      <c r="C167" s="43">
        <v>30</v>
      </c>
      <c r="D167" s="43"/>
      <c r="E167" s="43"/>
      <c r="F167" s="46">
        <v>30</v>
      </c>
      <c r="G167" s="42">
        <v>2</v>
      </c>
      <c r="H167" s="48" t="s">
        <v>173</v>
      </c>
      <c r="I167" s="50" t="s">
        <v>187</v>
      </c>
    </row>
    <row r="168" spans="1:9" ht="34.9" customHeight="1">
      <c r="A168" s="43" t="s">
        <v>106</v>
      </c>
      <c r="B168" s="42"/>
      <c r="C168" s="43">
        <v>30</v>
      </c>
      <c r="D168" s="43"/>
      <c r="E168" s="43"/>
      <c r="F168" s="46">
        <v>30</v>
      </c>
      <c r="G168" s="42">
        <v>2</v>
      </c>
      <c r="H168" s="48" t="s">
        <v>173</v>
      </c>
      <c r="I168" s="50" t="s">
        <v>187</v>
      </c>
    </row>
    <row r="169" spans="1:9" ht="34.9" customHeight="1">
      <c r="A169" s="51" t="s">
        <v>74</v>
      </c>
      <c r="B169" s="52">
        <f t="shared" ref="B169:G169" si="9">SUM(B163:B168)</f>
        <v>0</v>
      </c>
      <c r="C169" s="52">
        <f t="shared" si="9"/>
        <v>180</v>
      </c>
      <c r="D169" s="52">
        <f t="shared" si="9"/>
        <v>0</v>
      </c>
      <c r="E169" s="52">
        <f t="shared" si="9"/>
        <v>0</v>
      </c>
      <c r="F169" s="53">
        <f t="shared" si="9"/>
        <v>180</v>
      </c>
      <c r="G169" s="52">
        <f t="shared" si="9"/>
        <v>12</v>
      </c>
      <c r="H169" s="16"/>
      <c r="I169" s="16"/>
    </row>
    <row r="170" spans="1:9" ht="34.9" customHeight="1">
      <c r="A170" s="54"/>
      <c r="B170" s="54"/>
      <c r="C170" s="54"/>
      <c r="D170" s="54"/>
      <c r="E170" s="54"/>
      <c r="F170" s="55"/>
      <c r="G170" s="54"/>
      <c r="H170" s="16"/>
      <c r="I170" s="16"/>
    </row>
    <row r="171" spans="1:9" ht="34.9" customHeight="1">
      <c r="A171" s="57" t="s">
        <v>109</v>
      </c>
      <c r="B171" s="16"/>
      <c r="C171" s="16"/>
      <c r="D171" s="16"/>
      <c r="E171" s="16"/>
      <c r="F171" s="40"/>
      <c r="G171" s="16"/>
      <c r="H171" s="16"/>
      <c r="I171" s="16"/>
    </row>
    <row r="172" spans="1:9" ht="34.9" customHeight="1" thickBot="1">
      <c r="A172" s="31"/>
      <c r="B172" s="16"/>
      <c r="C172" s="16"/>
      <c r="D172" s="16"/>
      <c r="E172" s="16"/>
      <c r="F172" s="40"/>
      <c r="G172" s="16"/>
      <c r="H172" s="16"/>
      <c r="I172" s="16"/>
    </row>
    <row r="173" spans="1:9" ht="34.9" customHeight="1">
      <c r="A173" s="123" t="s">
        <v>65</v>
      </c>
      <c r="B173" s="113" t="s">
        <v>31</v>
      </c>
      <c r="C173" s="113"/>
      <c r="D173" s="113"/>
      <c r="E173" s="113"/>
      <c r="F173" s="114" t="s">
        <v>16</v>
      </c>
      <c r="G173" s="113" t="s">
        <v>17</v>
      </c>
      <c r="H173" s="113" t="s">
        <v>0</v>
      </c>
      <c r="I173" s="117" t="s">
        <v>64</v>
      </c>
    </row>
    <row r="174" spans="1:9" ht="34.9" customHeight="1">
      <c r="A174" s="124"/>
      <c r="B174" s="101" t="s">
        <v>1</v>
      </c>
      <c r="C174" s="101" t="s">
        <v>2</v>
      </c>
      <c r="D174" s="101" t="s">
        <v>3</v>
      </c>
      <c r="E174" s="101" t="s">
        <v>4</v>
      </c>
      <c r="F174" s="115"/>
      <c r="G174" s="116"/>
      <c r="H174" s="116"/>
      <c r="I174" s="118"/>
    </row>
    <row r="175" spans="1:9" ht="34.9" customHeight="1">
      <c r="A175" s="119" t="s">
        <v>110</v>
      </c>
      <c r="B175" s="119"/>
      <c r="C175" s="119"/>
      <c r="D175" s="119"/>
      <c r="E175" s="119"/>
      <c r="F175" s="119"/>
      <c r="G175" s="119"/>
      <c r="H175" s="119"/>
      <c r="I175" s="119"/>
    </row>
    <row r="176" spans="1:9" ht="34.9" customHeight="1">
      <c r="A176" s="20" t="s">
        <v>111</v>
      </c>
      <c r="B176" s="20"/>
      <c r="C176" s="18"/>
      <c r="D176" s="18">
        <v>50</v>
      </c>
      <c r="E176" s="18"/>
      <c r="F176" s="34">
        <f>SUM(B176:E176)</f>
        <v>50</v>
      </c>
      <c r="G176" s="18">
        <v>5</v>
      </c>
      <c r="H176" s="18" t="s">
        <v>55</v>
      </c>
      <c r="I176" s="19" t="s">
        <v>228</v>
      </c>
    </row>
    <row r="177" spans="1:9" ht="34.9" customHeight="1">
      <c r="A177" s="73" t="s">
        <v>120</v>
      </c>
      <c r="B177" s="18"/>
      <c r="C177" s="59">
        <v>30</v>
      </c>
      <c r="D177" s="74"/>
      <c r="E177" s="75"/>
      <c r="F177" s="59">
        <v>30</v>
      </c>
      <c r="G177" s="18">
        <v>3</v>
      </c>
      <c r="H177" s="18" t="s">
        <v>41</v>
      </c>
      <c r="I177" s="19" t="s">
        <v>187</v>
      </c>
    </row>
    <row r="178" spans="1:9" ht="34.9" customHeight="1">
      <c r="A178" s="20" t="s">
        <v>113</v>
      </c>
      <c r="B178" s="20"/>
      <c r="C178" s="18"/>
      <c r="D178" s="18">
        <v>30</v>
      </c>
      <c r="E178" s="18"/>
      <c r="F178" s="34">
        <v>30</v>
      </c>
      <c r="G178" s="18">
        <v>3</v>
      </c>
      <c r="H178" s="18" t="s">
        <v>41</v>
      </c>
      <c r="I178" s="19" t="s">
        <v>187</v>
      </c>
    </row>
    <row r="179" spans="1:9" ht="34.9" customHeight="1">
      <c r="A179" s="20" t="s">
        <v>114</v>
      </c>
      <c r="B179" s="20">
        <v>20</v>
      </c>
      <c r="C179" s="24">
        <v>20</v>
      </c>
      <c r="E179" s="18"/>
      <c r="F179" s="76">
        <f>SUM(B179:E179)</f>
        <v>40</v>
      </c>
      <c r="G179" s="18">
        <v>3</v>
      </c>
      <c r="H179" s="20" t="s">
        <v>41</v>
      </c>
      <c r="I179" s="19" t="s">
        <v>228</v>
      </c>
    </row>
    <row r="180" spans="1:9" ht="34.9" customHeight="1">
      <c r="A180" s="20" t="s">
        <v>115</v>
      </c>
      <c r="B180" s="20">
        <v>30</v>
      </c>
      <c r="C180" s="18"/>
      <c r="D180" s="18"/>
      <c r="E180" s="18"/>
      <c r="F180" s="76">
        <f>SUM(B180:E180)</f>
        <v>30</v>
      </c>
      <c r="G180" s="18">
        <v>2</v>
      </c>
      <c r="H180" s="18" t="s">
        <v>55</v>
      </c>
      <c r="I180" s="19" t="s">
        <v>228</v>
      </c>
    </row>
    <row r="181" spans="1:9" ht="34.9" customHeight="1">
      <c r="A181" s="20" t="s">
        <v>116</v>
      </c>
      <c r="B181" s="20"/>
      <c r="C181" s="18">
        <v>30</v>
      </c>
      <c r="D181" s="18"/>
      <c r="E181" s="18"/>
      <c r="F181" s="34">
        <f>SUM(B181:E181)</f>
        <v>30</v>
      </c>
      <c r="G181" s="18">
        <v>4</v>
      </c>
      <c r="H181" s="18" t="s">
        <v>41</v>
      </c>
      <c r="I181" s="19" t="s">
        <v>228</v>
      </c>
    </row>
    <row r="182" spans="1:9" ht="34.9" customHeight="1">
      <c r="A182" s="26" t="s">
        <v>117</v>
      </c>
      <c r="B182" s="26">
        <f>SUM(B176:B181)</f>
        <v>50</v>
      </c>
      <c r="C182" s="26">
        <f>SUM(C176:C181)</f>
        <v>80</v>
      </c>
      <c r="D182" s="26">
        <f>SUM(D176:D181)</f>
        <v>80</v>
      </c>
      <c r="E182" s="26"/>
      <c r="F182" s="77">
        <f>SUM(F176:F181)</f>
        <v>210</v>
      </c>
      <c r="G182" s="78">
        <f>SUM(G176:G181)</f>
        <v>20</v>
      </c>
      <c r="H182" s="28"/>
      <c r="I182" s="29"/>
    </row>
    <row r="183" spans="1:9" ht="34.9" customHeight="1">
      <c r="A183" s="30" t="s">
        <v>118</v>
      </c>
      <c r="B183" s="132"/>
      <c r="C183" s="133"/>
      <c r="D183" s="133"/>
      <c r="E183" s="133"/>
      <c r="F183" s="134"/>
      <c r="G183" s="35">
        <v>2</v>
      </c>
      <c r="H183" s="72"/>
      <c r="I183" s="16"/>
    </row>
    <row r="184" spans="1:9" ht="34.9" customHeight="1">
      <c r="A184" s="30" t="s">
        <v>70</v>
      </c>
      <c r="B184" s="120">
        <v>14</v>
      </c>
      <c r="C184" s="121"/>
      <c r="D184" s="121"/>
      <c r="E184" s="121"/>
      <c r="F184" s="122"/>
      <c r="G184" s="18"/>
      <c r="H184" s="16"/>
      <c r="I184" s="16"/>
    </row>
    <row r="185" spans="1:9" ht="34.9" customHeight="1">
      <c r="A185" s="30" t="s">
        <v>71</v>
      </c>
      <c r="B185" s="120">
        <v>16</v>
      </c>
      <c r="C185" s="121"/>
      <c r="D185" s="121"/>
      <c r="E185" s="121"/>
      <c r="F185" s="122"/>
      <c r="G185" s="18"/>
      <c r="H185" s="16"/>
      <c r="I185" s="16"/>
    </row>
    <row r="186" spans="1:9" ht="34.9" customHeight="1">
      <c r="A186" s="33" t="s">
        <v>72</v>
      </c>
      <c r="B186" s="120">
        <v>400</v>
      </c>
      <c r="C186" s="121"/>
      <c r="D186" s="121"/>
      <c r="E186" s="121"/>
      <c r="F186" s="122"/>
      <c r="G186" s="18"/>
      <c r="H186" s="16"/>
      <c r="I186" s="16"/>
    </row>
    <row r="187" spans="1:9" ht="34.9" customHeight="1">
      <c r="A187" s="16"/>
      <c r="B187" s="16"/>
      <c r="C187" s="16"/>
      <c r="D187" s="16"/>
      <c r="E187" s="16"/>
      <c r="F187" s="40"/>
      <c r="G187" s="16"/>
      <c r="H187" s="16"/>
      <c r="I187" s="16"/>
    </row>
    <row r="188" spans="1:9" ht="34.9" customHeight="1">
      <c r="A188" s="125" t="s">
        <v>119</v>
      </c>
      <c r="B188" s="126"/>
      <c r="C188" s="126"/>
      <c r="D188" s="126"/>
      <c r="E188" s="126"/>
      <c r="F188" s="126"/>
      <c r="G188" s="126"/>
      <c r="H188" s="126"/>
      <c r="I188" s="127"/>
    </row>
    <row r="189" spans="1:9" ht="34.9" customHeight="1">
      <c r="A189" s="42" t="s">
        <v>112</v>
      </c>
      <c r="B189" s="42"/>
      <c r="C189" s="41">
        <v>30</v>
      </c>
      <c r="D189" s="41"/>
      <c r="E189" s="41"/>
      <c r="F189" s="79">
        <v>30</v>
      </c>
      <c r="G189" s="41">
        <v>2</v>
      </c>
      <c r="H189" s="80" t="s">
        <v>173</v>
      </c>
      <c r="I189" s="50" t="s">
        <v>228</v>
      </c>
    </row>
    <row r="190" spans="1:9" ht="34.9" customHeight="1">
      <c r="A190" s="43" t="s">
        <v>121</v>
      </c>
      <c r="B190" s="41"/>
      <c r="C190" s="61">
        <v>30</v>
      </c>
      <c r="D190" s="44"/>
      <c r="E190" s="45"/>
      <c r="F190" s="61">
        <v>30</v>
      </c>
      <c r="G190" s="41">
        <v>2</v>
      </c>
      <c r="H190" s="47" t="s">
        <v>173</v>
      </c>
      <c r="I190" s="100" t="s">
        <v>189</v>
      </c>
    </row>
    <row r="191" spans="1:9" ht="34.9" customHeight="1">
      <c r="A191" s="43" t="s">
        <v>122</v>
      </c>
      <c r="B191" s="41"/>
      <c r="C191" s="61">
        <v>30</v>
      </c>
      <c r="D191" s="44"/>
      <c r="E191" s="45"/>
      <c r="F191" s="61">
        <v>30</v>
      </c>
      <c r="G191" s="41">
        <v>2</v>
      </c>
      <c r="H191" s="47" t="s">
        <v>173</v>
      </c>
      <c r="I191" s="50" t="s">
        <v>187</v>
      </c>
    </row>
    <row r="192" spans="1:9" ht="34.9" customHeight="1">
      <c r="A192" s="43" t="s">
        <v>123</v>
      </c>
      <c r="B192" s="41"/>
      <c r="C192" s="61">
        <v>30</v>
      </c>
      <c r="D192" s="44"/>
      <c r="E192" s="45"/>
      <c r="F192" s="61">
        <v>30</v>
      </c>
      <c r="G192" s="41">
        <v>2</v>
      </c>
      <c r="H192" s="47" t="s">
        <v>173</v>
      </c>
      <c r="I192" s="42" t="s">
        <v>184</v>
      </c>
    </row>
    <row r="193" spans="1:9" ht="34.9" customHeight="1">
      <c r="A193" s="44" t="s">
        <v>124</v>
      </c>
      <c r="B193" s="41"/>
      <c r="C193" s="61">
        <v>30</v>
      </c>
      <c r="D193" s="44"/>
      <c r="E193" s="44"/>
      <c r="F193" s="61">
        <v>30</v>
      </c>
      <c r="G193" s="41">
        <v>2</v>
      </c>
      <c r="H193" s="47" t="s">
        <v>173</v>
      </c>
      <c r="I193" s="50" t="s">
        <v>228</v>
      </c>
    </row>
    <row r="194" spans="1:9" ht="34.9" customHeight="1">
      <c r="A194" s="41" t="s">
        <v>125</v>
      </c>
      <c r="B194" s="41"/>
      <c r="C194" s="61">
        <v>30</v>
      </c>
      <c r="D194" s="44"/>
      <c r="E194" s="44"/>
      <c r="F194" s="61">
        <v>30</v>
      </c>
      <c r="G194" s="41">
        <v>2</v>
      </c>
      <c r="H194" s="47" t="s">
        <v>173</v>
      </c>
      <c r="I194" s="81" t="s">
        <v>175</v>
      </c>
    </row>
    <row r="195" spans="1:9" ht="34.9" customHeight="1">
      <c r="A195" s="62" t="s">
        <v>74</v>
      </c>
      <c r="B195" s="52">
        <f>SUM(B189:B194)</f>
        <v>0</v>
      </c>
      <c r="C195" s="52">
        <f>SUM(C189:C194)</f>
        <v>180</v>
      </c>
      <c r="D195" s="52">
        <f>SUM(D189:D194)</f>
        <v>0</v>
      </c>
      <c r="E195" s="52">
        <f t="shared" ref="E195" si="10">SUM(E177:E194)</f>
        <v>0</v>
      </c>
      <c r="F195" s="53">
        <f>SUM(F189:F194)</f>
        <v>180</v>
      </c>
      <c r="G195" s="52">
        <f>SUM(G189:G194)</f>
        <v>12</v>
      </c>
      <c r="H195" s="16"/>
      <c r="I195" s="16"/>
    </row>
    <row r="196" spans="1:9" ht="34.9" customHeight="1" thickBot="1">
      <c r="A196" s="69"/>
      <c r="B196" s="16"/>
      <c r="C196" s="36"/>
      <c r="D196" s="70"/>
      <c r="E196" s="70"/>
      <c r="F196" s="71"/>
      <c r="G196" s="16"/>
      <c r="H196" s="16"/>
      <c r="I196" s="16"/>
    </row>
    <row r="197" spans="1:9" ht="34.9" customHeight="1">
      <c r="A197" s="123" t="s">
        <v>65</v>
      </c>
      <c r="B197" s="113" t="s">
        <v>31</v>
      </c>
      <c r="C197" s="113"/>
      <c r="D197" s="113"/>
      <c r="E197" s="113"/>
      <c r="F197" s="114" t="s">
        <v>16</v>
      </c>
      <c r="G197" s="113" t="s">
        <v>17</v>
      </c>
      <c r="H197" s="113" t="s">
        <v>0</v>
      </c>
      <c r="I197" s="117" t="s">
        <v>64</v>
      </c>
    </row>
    <row r="198" spans="1:9" ht="34.9" customHeight="1">
      <c r="A198" s="124"/>
      <c r="B198" s="101" t="s">
        <v>1</v>
      </c>
      <c r="C198" s="101" t="s">
        <v>2</v>
      </c>
      <c r="D198" s="101" t="s">
        <v>3</v>
      </c>
      <c r="E198" s="101" t="s">
        <v>4</v>
      </c>
      <c r="F198" s="115"/>
      <c r="G198" s="116"/>
      <c r="H198" s="116"/>
      <c r="I198" s="118"/>
    </row>
    <row r="199" spans="1:9" ht="34.9" customHeight="1">
      <c r="A199" s="139" t="s">
        <v>126</v>
      </c>
      <c r="B199" s="140"/>
      <c r="C199" s="140"/>
      <c r="D199" s="140"/>
      <c r="E199" s="140"/>
      <c r="F199" s="140"/>
      <c r="G199" s="140"/>
      <c r="H199" s="140"/>
      <c r="I199" s="141"/>
    </row>
    <row r="200" spans="1:9" ht="34.9" customHeight="1">
      <c r="A200" s="20" t="s">
        <v>127</v>
      </c>
      <c r="B200" s="20">
        <v>25</v>
      </c>
      <c r="C200" s="18"/>
      <c r="D200" s="18">
        <v>30</v>
      </c>
      <c r="E200" s="18"/>
      <c r="F200" s="59">
        <f>SUM(B200:E200)</f>
        <v>55</v>
      </c>
      <c r="G200" s="18">
        <v>6</v>
      </c>
      <c r="H200" s="18" t="s">
        <v>41</v>
      </c>
      <c r="I200" s="19" t="s">
        <v>228</v>
      </c>
    </row>
    <row r="201" spans="1:9" ht="34.9" customHeight="1">
      <c r="A201" s="20" t="s">
        <v>128</v>
      </c>
      <c r="B201" s="20"/>
      <c r="C201" s="18">
        <v>35</v>
      </c>
      <c r="D201" s="18"/>
      <c r="E201" s="18"/>
      <c r="F201" s="59">
        <v>35</v>
      </c>
      <c r="G201" s="18">
        <v>3</v>
      </c>
      <c r="H201" s="18" t="s">
        <v>41</v>
      </c>
      <c r="I201" s="19" t="s">
        <v>228</v>
      </c>
    </row>
    <row r="202" spans="1:9" ht="34.9" customHeight="1">
      <c r="A202" s="20" t="s">
        <v>129</v>
      </c>
      <c r="B202" s="20"/>
      <c r="C202" s="18">
        <v>35</v>
      </c>
      <c r="D202" s="18"/>
      <c r="E202" s="18"/>
      <c r="F202" s="59">
        <v>35</v>
      </c>
      <c r="G202" s="18">
        <v>3</v>
      </c>
      <c r="H202" s="18" t="s">
        <v>41</v>
      </c>
      <c r="I202" s="19" t="s">
        <v>228</v>
      </c>
    </row>
    <row r="203" spans="1:9" ht="34.9" customHeight="1">
      <c r="A203" s="20" t="s">
        <v>130</v>
      </c>
      <c r="B203" s="20"/>
      <c r="C203" s="18">
        <v>35</v>
      </c>
      <c r="D203" s="18"/>
      <c r="E203" s="18"/>
      <c r="F203" s="59">
        <v>35</v>
      </c>
      <c r="G203" s="18">
        <v>3</v>
      </c>
      <c r="H203" s="18" t="s">
        <v>41</v>
      </c>
      <c r="I203" s="19" t="s">
        <v>228</v>
      </c>
    </row>
    <row r="204" spans="1:9" ht="34.9" customHeight="1">
      <c r="A204" s="18" t="s">
        <v>116</v>
      </c>
      <c r="B204" s="18"/>
      <c r="C204" s="18">
        <v>30</v>
      </c>
      <c r="D204" s="18"/>
      <c r="E204" s="18"/>
      <c r="F204" s="59">
        <v>30</v>
      </c>
      <c r="G204" s="18">
        <v>5</v>
      </c>
      <c r="H204" s="18" t="s">
        <v>41</v>
      </c>
      <c r="I204" s="19" t="s">
        <v>187</v>
      </c>
    </row>
    <row r="205" spans="1:9" ht="34.9" customHeight="1">
      <c r="A205" s="26" t="s">
        <v>131</v>
      </c>
      <c r="B205" s="26">
        <f>SUM(B200:B204)</f>
        <v>25</v>
      </c>
      <c r="C205" s="26">
        <f>SUM(C200:C204)</f>
        <v>135</v>
      </c>
      <c r="D205" s="26">
        <f>SUM(D200:D204)</f>
        <v>30</v>
      </c>
      <c r="E205" s="26"/>
      <c r="F205" s="77">
        <f>SUM(F200:F204)</f>
        <v>190</v>
      </c>
      <c r="G205" s="78">
        <f>SUM(G200:G204)</f>
        <v>20</v>
      </c>
      <c r="H205" s="28"/>
      <c r="I205" s="19"/>
    </row>
    <row r="206" spans="1:9" ht="34.9" customHeight="1">
      <c r="A206" s="30" t="s">
        <v>132</v>
      </c>
      <c r="B206" s="136"/>
      <c r="C206" s="137"/>
      <c r="D206" s="137"/>
      <c r="E206" s="137"/>
      <c r="F206" s="138"/>
      <c r="G206" s="35">
        <v>0</v>
      </c>
      <c r="H206" s="72"/>
      <c r="I206" s="16"/>
    </row>
    <row r="207" spans="1:9" ht="34.9" customHeight="1">
      <c r="A207" s="30" t="s">
        <v>70</v>
      </c>
      <c r="B207" s="120">
        <v>14</v>
      </c>
      <c r="C207" s="121"/>
      <c r="D207" s="121"/>
      <c r="E207" s="121"/>
      <c r="F207" s="122"/>
      <c r="G207" s="18"/>
      <c r="H207" s="16"/>
      <c r="I207" s="16"/>
    </row>
    <row r="208" spans="1:9" ht="34.9" customHeight="1">
      <c r="A208" s="30" t="s">
        <v>71</v>
      </c>
      <c r="B208" s="120">
        <v>16</v>
      </c>
      <c r="C208" s="121"/>
      <c r="D208" s="121"/>
      <c r="E208" s="121"/>
      <c r="F208" s="122"/>
      <c r="G208" s="18"/>
      <c r="H208" s="16"/>
      <c r="I208" s="16"/>
    </row>
    <row r="209" spans="1:9" ht="34.9" customHeight="1">
      <c r="A209" s="33" t="s">
        <v>72</v>
      </c>
      <c r="B209" s="129">
        <v>400</v>
      </c>
      <c r="C209" s="129"/>
      <c r="D209" s="129"/>
      <c r="E209" s="129"/>
      <c r="F209" s="129"/>
      <c r="G209" s="18"/>
      <c r="H209" s="16"/>
      <c r="I209" s="16"/>
    </row>
    <row r="210" spans="1:9" ht="34.9" customHeight="1">
      <c r="A210" s="65"/>
      <c r="B210" s="36"/>
      <c r="C210" s="36"/>
      <c r="D210" s="36"/>
      <c r="E210" s="36"/>
      <c r="F210" s="66"/>
      <c r="G210" s="16"/>
      <c r="H210" s="16"/>
      <c r="I210" s="16"/>
    </row>
    <row r="211" spans="1:9" ht="34.9" customHeight="1">
      <c r="A211" s="38" t="s">
        <v>133</v>
      </c>
      <c r="B211" s="39">
        <f>SUM(B182+B205)</f>
        <v>75</v>
      </c>
      <c r="C211" s="39">
        <f>SUM(C182+C205+C177+C190+C191+C192+C193+C214+C215+C216+C217+C218)</f>
        <v>515</v>
      </c>
      <c r="D211" s="38">
        <f>SUM(D182+D205)</f>
        <v>110</v>
      </c>
      <c r="E211" s="38">
        <f>SUM(E182+E205)</f>
        <v>0</v>
      </c>
      <c r="F211" s="39">
        <f>SUM(F182+F177+F190+F191+F192+F193+F205+F219+F218+F217+F216+F215)</f>
        <v>700</v>
      </c>
      <c r="G211" s="38">
        <f>SUM(G182+G205+G192+G190+G191+G192+G193+G214+G215+G216+G217+G218)</f>
        <v>60</v>
      </c>
      <c r="H211" s="16"/>
      <c r="I211" s="16"/>
    </row>
    <row r="212" spans="1:9" ht="34.9" customHeight="1">
      <c r="A212" s="16"/>
      <c r="B212" s="16"/>
      <c r="C212" s="16"/>
      <c r="D212" s="16"/>
      <c r="E212" s="16"/>
      <c r="F212" s="40"/>
      <c r="G212" s="16"/>
      <c r="H212" s="16"/>
      <c r="I212" s="16"/>
    </row>
    <row r="213" spans="1:9" ht="34.9" customHeight="1">
      <c r="A213" s="125" t="s">
        <v>119</v>
      </c>
      <c r="B213" s="126"/>
      <c r="C213" s="126"/>
      <c r="D213" s="126"/>
      <c r="E213" s="126"/>
      <c r="F213" s="126"/>
      <c r="G213" s="126"/>
      <c r="H213" s="126"/>
      <c r="I213" s="127"/>
    </row>
    <row r="214" spans="1:9" ht="34.9" customHeight="1">
      <c r="A214" s="43" t="s">
        <v>134</v>
      </c>
      <c r="B214" s="42"/>
      <c r="C214" s="43">
        <v>30</v>
      </c>
      <c r="D214" s="43"/>
      <c r="E214" s="56"/>
      <c r="F214" s="46">
        <v>30</v>
      </c>
      <c r="G214" s="42">
        <v>2</v>
      </c>
      <c r="H214" s="48" t="s">
        <v>173</v>
      </c>
      <c r="I214" s="50" t="s">
        <v>228</v>
      </c>
    </row>
    <row r="215" spans="1:9" ht="34.9" customHeight="1">
      <c r="A215" s="43" t="s">
        <v>135</v>
      </c>
      <c r="B215" s="42"/>
      <c r="C215" s="43">
        <v>30</v>
      </c>
      <c r="D215" s="43"/>
      <c r="E215" s="56"/>
      <c r="F215" s="46">
        <v>30</v>
      </c>
      <c r="G215" s="42">
        <v>2</v>
      </c>
      <c r="H215" s="48" t="s">
        <v>173</v>
      </c>
      <c r="I215" s="43" t="s">
        <v>190</v>
      </c>
    </row>
    <row r="216" spans="1:9" ht="34.9" customHeight="1">
      <c r="A216" s="43" t="s">
        <v>136</v>
      </c>
      <c r="B216" s="42"/>
      <c r="C216" s="43">
        <v>30</v>
      </c>
      <c r="D216" s="43"/>
      <c r="E216" s="56"/>
      <c r="F216" s="46">
        <v>30</v>
      </c>
      <c r="G216" s="42">
        <v>2</v>
      </c>
      <c r="H216" s="48" t="s">
        <v>173</v>
      </c>
      <c r="I216" s="43" t="s">
        <v>235</v>
      </c>
    </row>
    <row r="217" spans="1:9" ht="34.9" customHeight="1">
      <c r="A217" s="43" t="s">
        <v>137</v>
      </c>
      <c r="B217" s="42"/>
      <c r="C217" s="43">
        <v>30</v>
      </c>
      <c r="D217" s="43"/>
      <c r="E217" s="56"/>
      <c r="F217" s="46">
        <v>30</v>
      </c>
      <c r="G217" s="42">
        <v>2</v>
      </c>
      <c r="H217" s="48" t="s">
        <v>173</v>
      </c>
      <c r="I217" s="43" t="s">
        <v>191</v>
      </c>
    </row>
    <row r="218" spans="1:9" ht="34.9" customHeight="1">
      <c r="A218" s="43" t="s">
        <v>138</v>
      </c>
      <c r="B218" s="42"/>
      <c r="C218" s="43">
        <v>30</v>
      </c>
      <c r="D218" s="43"/>
      <c r="E218" s="43"/>
      <c r="F218" s="46">
        <v>30</v>
      </c>
      <c r="G218" s="42">
        <v>2</v>
      </c>
      <c r="H218" s="48" t="s">
        <v>173</v>
      </c>
      <c r="I218" s="50" t="s">
        <v>187</v>
      </c>
    </row>
    <row r="219" spans="1:9" ht="34.9" customHeight="1">
      <c r="A219" s="43" t="s">
        <v>139</v>
      </c>
      <c r="B219" s="42"/>
      <c r="C219" s="43">
        <v>30</v>
      </c>
      <c r="D219" s="43"/>
      <c r="E219" s="43"/>
      <c r="F219" s="46">
        <v>30</v>
      </c>
      <c r="G219" s="42">
        <v>2</v>
      </c>
      <c r="H219" s="48" t="s">
        <v>173</v>
      </c>
      <c r="I219" s="50" t="s">
        <v>228</v>
      </c>
    </row>
    <row r="220" spans="1:9" ht="34.9" customHeight="1">
      <c r="A220" s="51" t="s">
        <v>74</v>
      </c>
      <c r="B220" s="52">
        <f t="shared" ref="B220:G220" si="11">SUM(B214:B219)</f>
        <v>0</v>
      </c>
      <c r="C220" s="52">
        <f t="shared" si="11"/>
        <v>180</v>
      </c>
      <c r="D220" s="52">
        <f t="shared" si="11"/>
        <v>0</v>
      </c>
      <c r="E220" s="52">
        <f t="shared" si="11"/>
        <v>0</v>
      </c>
      <c r="F220" s="53">
        <f t="shared" si="11"/>
        <v>180</v>
      </c>
      <c r="G220" s="52">
        <f t="shared" si="11"/>
        <v>12</v>
      </c>
      <c r="H220" s="16"/>
      <c r="I220" s="16"/>
    </row>
    <row r="221" spans="1:9" ht="34.9" customHeight="1">
      <c r="A221" s="54"/>
      <c r="B221" s="54"/>
      <c r="C221" s="54"/>
      <c r="D221" s="54"/>
      <c r="E221" s="54"/>
      <c r="F221" s="55"/>
      <c r="G221" s="54"/>
      <c r="H221" s="16"/>
      <c r="I221" s="16"/>
    </row>
    <row r="222" spans="1:9" ht="34.9" customHeight="1">
      <c r="A222" s="57" t="s">
        <v>140</v>
      </c>
      <c r="B222" s="16"/>
      <c r="C222" s="16"/>
      <c r="D222" s="16"/>
      <c r="E222" s="16"/>
      <c r="F222" s="40"/>
      <c r="G222" s="16"/>
      <c r="H222" s="16"/>
      <c r="I222" s="16"/>
    </row>
    <row r="223" spans="1:9" ht="34.9" customHeight="1" thickBot="1">
      <c r="A223" s="31"/>
      <c r="B223" s="16"/>
      <c r="C223" s="16"/>
      <c r="D223" s="16"/>
      <c r="E223" s="16"/>
      <c r="F223" s="40"/>
      <c r="G223" s="16"/>
      <c r="H223" s="16"/>
      <c r="I223" s="16"/>
    </row>
    <row r="224" spans="1:9" ht="34.9" customHeight="1">
      <c r="A224" s="123" t="s">
        <v>65</v>
      </c>
      <c r="B224" s="113" t="s">
        <v>31</v>
      </c>
      <c r="C224" s="113"/>
      <c r="D224" s="113"/>
      <c r="E224" s="113"/>
      <c r="F224" s="114" t="s">
        <v>16</v>
      </c>
      <c r="G224" s="113" t="s">
        <v>17</v>
      </c>
      <c r="H224" s="113" t="s">
        <v>0</v>
      </c>
      <c r="I224" s="117" t="s">
        <v>64</v>
      </c>
    </row>
    <row r="225" spans="1:9" ht="34.9" customHeight="1" thickBot="1">
      <c r="A225" s="143"/>
      <c r="B225" s="102" t="s">
        <v>1</v>
      </c>
      <c r="C225" s="102" t="s">
        <v>2</v>
      </c>
      <c r="D225" s="102" t="s">
        <v>3</v>
      </c>
      <c r="E225" s="102" t="s">
        <v>4</v>
      </c>
      <c r="F225" s="144"/>
      <c r="G225" s="145"/>
      <c r="H225" s="145"/>
      <c r="I225" s="146"/>
    </row>
    <row r="226" spans="1:9" ht="34.9" customHeight="1">
      <c r="A226" s="142" t="s">
        <v>141</v>
      </c>
      <c r="B226" s="142"/>
      <c r="C226" s="142"/>
      <c r="D226" s="142"/>
      <c r="E226" s="142"/>
      <c r="F226" s="142"/>
      <c r="G226" s="142"/>
      <c r="H226" s="142"/>
      <c r="I226" s="142"/>
    </row>
    <row r="227" spans="1:9" ht="34.9" customHeight="1">
      <c r="A227" s="20" t="s">
        <v>142</v>
      </c>
      <c r="B227" s="20"/>
      <c r="C227" s="18">
        <v>30</v>
      </c>
      <c r="D227" s="18"/>
      <c r="E227" s="18"/>
      <c r="F227" s="59">
        <f>SUM(B227:E227)</f>
        <v>30</v>
      </c>
      <c r="G227" s="18">
        <v>2</v>
      </c>
      <c r="H227" s="18" t="s">
        <v>55</v>
      </c>
      <c r="I227" s="23" t="s">
        <v>187</v>
      </c>
    </row>
    <row r="228" spans="1:9" ht="34.9" customHeight="1">
      <c r="A228" s="20" t="s">
        <v>143</v>
      </c>
      <c r="B228" s="20"/>
      <c r="C228" s="18">
        <v>25</v>
      </c>
      <c r="D228" s="18"/>
      <c r="E228" s="18"/>
      <c r="F228" s="34">
        <v>25</v>
      </c>
      <c r="G228" s="18">
        <v>2</v>
      </c>
      <c r="H228" s="18" t="s">
        <v>41</v>
      </c>
      <c r="I228" s="19" t="s">
        <v>228</v>
      </c>
    </row>
    <row r="229" spans="1:9" ht="34.9" customHeight="1">
      <c r="A229" s="20" t="s">
        <v>144</v>
      </c>
      <c r="B229" s="20"/>
      <c r="C229" s="18">
        <v>30</v>
      </c>
      <c r="D229" s="18"/>
      <c r="E229" s="18"/>
      <c r="F229" s="34">
        <v>30</v>
      </c>
      <c r="G229" s="18">
        <v>3</v>
      </c>
      <c r="H229" s="18" t="s">
        <v>41</v>
      </c>
      <c r="I229" s="19" t="s">
        <v>228</v>
      </c>
    </row>
    <row r="230" spans="1:9" ht="34.9" customHeight="1">
      <c r="A230" s="20" t="s">
        <v>145</v>
      </c>
      <c r="B230" s="20"/>
      <c r="C230" s="18">
        <v>30</v>
      </c>
      <c r="D230" s="18"/>
      <c r="E230" s="18"/>
      <c r="F230" s="34">
        <v>30</v>
      </c>
      <c r="G230" s="18">
        <v>3</v>
      </c>
      <c r="H230" s="18" t="s">
        <v>41</v>
      </c>
      <c r="I230" s="19" t="s">
        <v>228</v>
      </c>
    </row>
    <row r="231" spans="1:9" ht="34.9" customHeight="1">
      <c r="A231" s="20" t="s">
        <v>146</v>
      </c>
      <c r="B231" s="20"/>
      <c r="C231" s="18"/>
      <c r="D231" s="18"/>
      <c r="E231" s="18">
        <v>100</v>
      </c>
      <c r="F231" s="34">
        <f>SUM(B231:E231)</f>
        <v>100</v>
      </c>
      <c r="G231" s="18">
        <v>6</v>
      </c>
      <c r="H231" s="18" t="s">
        <v>41</v>
      </c>
      <c r="I231" s="19" t="s">
        <v>228</v>
      </c>
    </row>
    <row r="232" spans="1:9" ht="34.9" customHeight="1">
      <c r="A232" s="20" t="s">
        <v>116</v>
      </c>
      <c r="B232" s="20"/>
      <c r="C232" s="18">
        <v>30</v>
      </c>
      <c r="D232" s="18"/>
      <c r="E232" s="18"/>
      <c r="F232" s="34">
        <v>30</v>
      </c>
      <c r="G232" s="18">
        <v>4</v>
      </c>
      <c r="H232" s="18" t="s">
        <v>41</v>
      </c>
      <c r="I232" s="19" t="s">
        <v>228</v>
      </c>
    </row>
    <row r="233" spans="1:9" ht="34.9" customHeight="1">
      <c r="A233" s="26" t="s">
        <v>147</v>
      </c>
      <c r="B233" s="26">
        <f t="shared" ref="B233:E233" si="12">SUM(B227:B232)</f>
        <v>0</v>
      </c>
      <c r="C233" s="26">
        <f>SUM(C227:C232)</f>
        <v>145</v>
      </c>
      <c r="D233" s="26">
        <f t="shared" si="12"/>
        <v>0</v>
      </c>
      <c r="E233" s="26">
        <f t="shared" si="12"/>
        <v>100</v>
      </c>
      <c r="F233" s="77">
        <f>SUM(F227:F232)</f>
        <v>245</v>
      </c>
      <c r="G233" s="26">
        <f>SUM(G227:G232)</f>
        <v>20</v>
      </c>
      <c r="H233" s="28"/>
      <c r="I233" s="82"/>
    </row>
    <row r="234" spans="1:9" ht="34.9" customHeight="1">
      <c r="A234" s="30" t="s">
        <v>148</v>
      </c>
      <c r="B234" s="136"/>
      <c r="C234" s="137"/>
      <c r="D234" s="137"/>
      <c r="E234" s="137"/>
      <c r="F234" s="138"/>
      <c r="G234" s="26">
        <v>1</v>
      </c>
      <c r="H234" s="16"/>
      <c r="I234" s="16"/>
    </row>
    <row r="235" spans="1:9" ht="34.9" customHeight="1">
      <c r="A235" s="30" t="s">
        <v>70</v>
      </c>
      <c r="B235" s="120">
        <v>16</v>
      </c>
      <c r="C235" s="121"/>
      <c r="D235" s="121"/>
      <c r="E235" s="121"/>
      <c r="F235" s="122"/>
      <c r="G235" s="18"/>
      <c r="H235" s="16"/>
      <c r="I235" s="16"/>
    </row>
    <row r="236" spans="1:9" ht="34.9" customHeight="1">
      <c r="A236" s="30" t="s">
        <v>71</v>
      </c>
      <c r="B236" s="120">
        <v>14</v>
      </c>
      <c r="C236" s="121"/>
      <c r="D236" s="121"/>
      <c r="E236" s="121"/>
      <c r="F236" s="122"/>
      <c r="G236" s="18"/>
      <c r="H236" s="16"/>
      <c r="I236" s="16"/>
    </row>
    <row r="237" spans="1:9" ht="34.9" customHeight="1">
      <c r="A237" s="33" t="s">
        <v>72</v>
      </c>
      <c r="B237" s="120">
        <v>350</v>
      </c>
      <c r="C237" s="121"/>
      <c r="D237" s="121"/>
      <c r="E237" s="121"/>
      <c r="F237" s="122"/>
      <c r="G237" s="18"/>
      <c r="H237" s="16"/>
      <c r="I237" s="16"/>
    </row>
    <row r="238" spans="1:9" ht="34.9" customHeight="1">
      <c r="A238" s="16"/>
      <c r="B238" s="16"/>
      <c r="C238" s="16"/>
      <c r="D238" s="16"/>
      <c r="E238" s="16"/>
      <c r="F238" s="40"/>
      <c r="G238" s="16"/>
      <c r="H238" s="16"/>
      <c r="I238" s="16"/>
    </row>
    <row r="239" spans="1:9" ht="34.9" customHeight="1">
      <c r="A239" s="125" t="s">
        <v>119</v>
      </c>
      <c r="B239" s="126"/>
      <c r="C239" s="126"/>
      <c r="D239" s="126"/>
      <c r="E239" s="126"/>
      <c r="F239" s="126"/>
      <c r="G239" s="126"/>
      <c r="H239" s="126"/>
      <c r="I239" s="127"/>
    </row>
    <row r="240" spans="1:9" ht="34.9" customHeight="1">
      <c r="A240" s="43" t="s">
        <v>149</v>
      </c>
      <c r="B240" s="42"/>
      <c r="C240" s="43">
        <v>30</v>
      </c>
      <c r="D240" s="43"/>
      <c r="E240" s="56"/>
      <c r="F240" s="46">
        <v>30</v>
      </c>
      <c r="G240" s="42">
        <v>2</v>
      </c>
      <c r="H240" s="48" t="s">
        <v>173</v>
      </c>
      <c r="I240" s="50" t="s">
        <v>228</v>
      </c>
    </row>
    <row r="241" spans="1:9" ht="34.9" customHeight="1">
      <c r="A241" s="43" t="s">
        <v>150</v>
      </c>
      <c r="B241" s="42"/>
      <c r="C241" s="43">
        <v>30</v>
      </c>
      <c r="D241" s="43"/>
      <c r="E241" s="56"/>
      <c r="F241" s="46">
        <v>30</v>
      </c>
      <c r="G241" s="42">
        <v>2</v>
      </c>
      <c r="H241" s="48" t="s">
        <v>173</v>
      </c>
      <c r="I241" s="48" t="s">
        <v>192</v>
      </c>
    </row>
    <row r="242" spans="1:9" ht="34.9" customHeight="1">
      <c r="A242" s="43" t="s">
        <v>193</v>
      </c>
      <c r="B242" s="42"/>
      <c r="C242" s="43">
        <v>30</v>
      </c>
      <c r="D242" s="43"/>
      <c r="E242" s="56"/>
      <c r="F242" s="46">
        <v>30</v>
      </c>
      <c r="G242" s="42">
        <v>2</v>
      </c>
      <c r="H242" s="48" t="s">
        <v>173</v>
      </c>
      <c r="I242" s="50" t="s">
        <v>228</v>
      </c>
    </row>
    <row r="243" spans="1:9" ht="34.9" customHeight="1">
      <c r="A243" s="43" t="s">
        <v>174</v>
      </c>
      <c r="B243" s="42"/>
      <c r="C243" s="43">
        <v>30</v>
      </c>
      <c r="D243" s="43"/>
      <c r="E243" s="56"/>
      <c r="F243" s="46">
        <v>30</v>
      </c>
      <c r="G243" s="42">
        <v>2</v>
      </c>
      <c r="H243" s="48" t="s">
        <v>173</v>
      </c>
      <c r="I243" s="43" t="s">
        <v>184</v>
      </c>
    </row>
    <row r="244" spans="1:9" ht="34.9" customHeight="1">
      <c r="A244" s="43" t="s">
        <v>151</v>
      </c>
      <c r="B244" s="42"/>
      <c r="C244" s="43">
        <v>30</v>
      </c>
      <c r="D244" s="43"/>
      <c r="E244" s="43"/>
      <c r="F244" s="46">
        <v>30</v>
      </c>
      <c r="G244" s="42">
        <v>2</v>
      </c>
      <c r="H244" s="48" t="s">
        <v>173</v>
      </c>
      <c r="I244" s="42" t="s">
        <v>187</v>
      </c>
    </row>
    <row r="245" spans="1:9" ht="34.9" customHeight="1">
      <c r="A245" s="43" t="s">
        <v>152</v>
      </c>
      <c r="B245" s="42"/>
      <c r="C245" s="43">
        <v>30</v>
      </c>
      <c r="D245" s="43"/>
      <c r="E245" s="43"/>
      <c r="F245" s="46">
        <v>30</v>
      </c>
      <c r="G245" s="42">
        <v>2</v>
      </c>
      <c r="H245" s="48" t="s">
        <v>173</v>
      </c>
      <c r="I245" s="42" t="s">
        <v>237</v>
      </c>
    </row>
    <row r="246" spans="1:9" ht="34.9" customHeight="1">
      <c r="A246" s="51" t="s">
        <v>176</v>
      </c>
      <c r="B246" s="52">
        <f t="shared" ref="B246:G246" si="13">SUM(B240:B245)</f>
        <v>0</v>
      </c>
      <c r="C246" s="52">
        <f t="shared" si="13"/>
        <v>180</v>
      </c>
      <c r="D246" s="52">
        <f t="shared" si="13"/>
        <v>0</v>
      </c>
      <c r="E246" s="52">
        <f t="shared" si="13"/>
        <v>0</v>
      </c>
      <c r="F246" s="53">
        <f t="shared" si="13"/>
        <v>180</v>
      </c>
      <c r="G246" s="52">
        <f t="shared" si="13"/>
        <v>12</v>
      </c>
      <c r="H246" s="16"/>
      <c r="I246" s="16"/>
    </row>
    <row r="247" spans="1:9" ht="34.9" customHeight="1" thickBot="1">
      <c r="A247" s="69"/>
      <c r="B247" s="16"/>
      <c r="C247" s="36"/>
      <c r="D247" s="70"/>
      <c r="E247" s="70"/>
      <c r="F247" s="71"/>
      <c r="G247" s="16"/>
      <c r="H247" s="16"/>
      <c r="I247" s="16"/>
    </row>
    <row r="248" spans="1:9" ht="34.9" customHeight="1">
      <c r="A248" s="123" t="s">
        <v>65</v>
      </c>
      <c r="B248" s="113" t="s">
        <v>31</v>
      </c>
      <c r="C248" s="113"/>
      <c r="D248" s="113"/>
      <c r="E248" s="113"/>
      <c r="F248" s="114" t="s">
        <v>16</v>
      </c>
      <c r="G248" s="113" t="s">
        <v>17</v>
      </c>
      <c r="H248" s="113" t="s">
        <v>0</v>
      </c>
      <c r="I248" s="117" t="s">
        <v>64</v>
      </c>
    </row>
    <row r="249" spans="1:9" ht="34.9" customHeight="1" thickBot="1">
      <c r="A249" s="143"/>
      <c r="B249" s="102" t="s">
        <v>1</v>
      </c>
      <c r="C249" s="102" t="s">
        <v>2</v>
      </c>
      <c r="D249" s="102" t="s">
        <v>3</v>
      </c>
      <c r="E249" s="102" t="s">
        <v>4</v>
      </c>
      <c r="F249" s="144"/>
      <c r="G249" s="145"/>
      <c r="H249" s="145"/>
      <c r="I249" s="146"/>
    </row>
    <row r="250" spans="1:9" ht="34.9" customHeight="1">
      <c r="A250" s="119" t="s">
        <v>153</v>
      </c>
      <c r="B250" s="119"/>
      <c r="C250" s="119"/>
      <c r="D250" s="119"/>
      <c r="E250" s="119"/>
      <c r="F250" s="119"/>
      <c r="G250" s="119"/>
      <c r="H250" s="119"/>
      <c r="I250" s="119"/>
    </row>
    <row r="251" spans="1:9" ht="34.9" customHeight="1">
      <c r="A251" s="20" t="s">
        <v>154</v>
      </c>
      <c r="B251" s="20">
        <v>10</v>
      </c>
      <c r="C251" s="24">
        <v>20</v>
      </c>
      <c r="E251" s="18"/>
      <c r="F251" s="34">
        <f>SUM(B251:E251)</f>
        <v>30</v>
      </c>
      <c r="G251" s="18">
        <v>2</v>
      </c>
      <c r="H251" s="18" t="s">
        <v>41</v>
      </c>
      <c r="I251" s="20" t="s">
        <v>184</v>
      </c>
    </row>
    <row r="252" spans="1:9" ht="34.9" customHeight="1">
      <c r="A252" s="20" t="s">
        <v>116</v>
      </c>
      <c r="B252" s="20"/>
      <c r="C252" s="18">
        <v>25</v>
      </c>
      <c r="D252" s="18"/>
      <c r="E252" s="18"/>
      <c r="F252" s="34">
        <v>25</v>
      </c>
      <c r="G252" s="18">
        <v>4</v>
      </c>
      <c r="H252" s="18" t="s">
        <v>41</v>
      </c>
      <c r="I252" s="19" t="s">
        <v>228</v>
      </c>
    </row>
    <row r="253" spans="1:9" ht="34.9" customHeight="1">
      <c r="A253" s="20" t="s">
        <v>155</v>
      </c>
      <c r="B253" s="20"/>
      <c r="C253" s="18"/>
      <c r="D253" s="18"/>
      <c r="E253" s="18"/>
      <c r="F253" s="34"/>
      <c r="G253" s="18">
        <v>12</v>
      </c>
      <c r="H253" s="18" t="s">
        <v>41</v>
      </c>
      <c r="I253" s="19" t="s">
        <v>228</v>
      </c>
    </row>
    <row r="254" spans="1:9" ht="34.9" customHeight="1">
      <c r="A254" s="20" t="s">
        <v>156</v>
      </c>
      <c r="B254" s="20"/>
      <c r="C254" s="18">
        <v>25</v>
      </c>
      <c r="D254" s="18"/>
      <c r="E254" s="18"/>
      <c r="F254" s="34">
        <f>SUM(B254:E254)</f>
        <v>25</v>
      </c>
      <c r="G254" s="18">
        <v>2</v>
      </c>
      <c r="H254" s="18" t="s">
        <v>41</v>
      </c>
      <c r="I254" s="19" t="s">
        <v>228</v>
      </c>
    </row>
    <row r="255" spans="1:9" ht="34.9" customHeight="1">
      <c r="A255" s="26" t="s">
        <v>157</v>
      </c>
      <c r="B255" s="26">
        <f>SUM(B251:B254)</f>
        <v>10</v>
      </c>
      <c r="C255" s="26">
        <f>SUM(C251:C254)</f>
        <v>70</v>
      </c>
      <c r="D255" s="26">
        <f>SUM(D251:D254)</f>
        <v>0</v>
      </c>
      <c r="E255" s="26"/>
      <c r="F255" s="77">
        <f>SUM(F251:F254)</f>
        <v>80</v>
      </c>
      <c r="G255" s="78">
        <f>SUM(G251:G254)</f>
        <v>20</v>
      </c>
      <c r="H255" s="28"/>
      <c r="I255" s="29"/>
    </row>
    <row r="256" spans="1:9" ht="34.9" customHeight="1">
      <c r="A256" s="30" t="s">
        <v>158</v>
      </c>
      <c r="B256" s="35"/>
      <c r="C256" s="35"/>
      <c r="D256" s="35"/>
      <c r="E256" s="35"/>
      <c r="F256" s="83"/>
      <c r="G256" s="84">
        <v>0</v>
      </c>
      <c r="H256" s="72"/>
      <c r="I256" s="16"/>
    </row>
    <row r="257" spans="1:9" ht="34.9" customHeight="1">
      <c r="A257" s="30" t="s">
        <v>70</v>
      </c>
      <c r="B257" s="120">
        <v>10</v>
      </c>
      <c r="C257" s="121"/>
      <c r="D257" s="121"/>
      <c r="E257" s="121"/>
      <c r="F257" s="122"/>
      <c r="G257" s="18"/>
      <c r="H257" s="16"/>
      <c r="I257" s="16"/>
    </row>
    <row r="258" spans="1:9" ht="34.9" customHeight="1">
      <c r="A258" s="30" t="s">
        <v>71</v>
      </c>
      <c r="B258" s="120">
        <v>20</v>
      </c>
      <c r="C258" s="121"/>
      <c r="D258" s="121"/>
      <c r="E258" s="121"/>
      <c r="F258" s="122"/>
      <c r="G258" s="18"/>
      <c r="H258" s="16"/>
      <c r="I258" s="16"/>
    </row>
    <row r="259" spans="1:9" ht="34.9" customHeight="1">
      <c r="A259" s="33" t="s">
        <v>72</v>
      </c>
      <c r="B259" s="129">
        <v>500</v>
      </c>
      <c r="C259" s="129"/>
      <c r="D259" s="129"/>
      <c r="E259" s="129"/>
      <c r="F259" s="129"/>
      <c r="G259" s="18"/>
      <c r="H259" s="16"/>
      <c r="I259" s="16"/>
    </row>
    <row r="260" spans="1:9" ht="34.9" customHeight="1">
      <c r="A260" s="65"/>
      <c r="B260" s="36"/>
      <c r="C260" s="36"/>
      <c r="D260" s="36"/>
      <c r="E260" s="36"/>
      <c r="F260" s="66"/>
      <c r="G260" s="16"/>
      <c r="H260" s="16"/>
      <c r="I260" s="16"/>
    </row>
    <row r="261" spans="1:9" ht="34.9" customHeight="1">
      <c r="A261" s="38" t="s">
        <v>159</v>
      </c>
      <c r="B261" s="39">
        <f>SUM(B251:B254)</f>
        <v>10</v>
      </c>
      <c r="C261" s="38">
        <f>SUM(C233+C240+C241+C242+C243+C244+C255+C269+C268+C267+C266+C265)</f>
        <v>515</v>
      </c>
      <c r="D261" s="38">
        <f>SUM(D233+D255)</f>
        <v>0</v>
      </c>
      <c r="E261" s="38">
        <f>SUM(E233+E255)</f>
        <v>100</v>
      </c>
      <c r="F261" s="39">
        <f>SUM(F233+F255+F240+F241+F242+F243+F244+F264+F265+F266+F267+F268)</f>
        <v>625</v>
      </c>
      <c r="G261" s="38">
        <f>SUM(G233+G240+G241+G242+G243+G244+G255+G269+G268+G267+G266+G265)</f>
        <v>60</v>
      </c>
      <c r="H261" s="16"/>
      <c r="I261" s="16"/>
    </row>
    <row r="262" spans="1:9" ht="34.9" customHeight="1">
      <c r="A262" s="16"/>
      <c r="B262" s="16"/>
      <c r="C262" s="16"/>
      <c r="D262" s="16"/>
      <c r="E262" s="16"/>
      <c r="F262" s="40"/>
      <c r="G262" s="16"/>
      <c r="H262" s="16"/>
      <c r="I262" s="16"/>
    </row>
    <row r="263" spans="1:9" ht="34.9" customHeight="1">
      <c r="A263" s="125" t="s">
        <v>160</v>
      </c>
      <c r="B263" s="126"/>
      <c r="C263" s="126"/>
      <c r="D263" s="126"/>
      <c r="E263" s="126"/>
      <c r="F263" s="126"/>
      <c r="G263" s="126"/>
      <c r="H263" s="126"/>
      <c r="I263" s="127"/>
    </row>
    <row r="264" spans="1:9" ht="34.9" customHeight="1">
      <c r="A264" s="44" t="s">
        <v>161</v>
      </c>
      <c r="B264" s="41"/>
      <c r="C264" s="41">
        <v>30</v>
      </c>
      <c r="D264" s="44"/>
      <c r="E264" s="45"/>
      <c r="F264" s="61">
        <f t="shared" ref="F264:F269" si="14">SUM(B264:E264)</f>
        <v>30</v>
      </c>
      <c r="G264" s="41">
        <v>2</v>
      </c>
      <c r="H264" s="47" t="s">
        <v>173</v>
      </c>
      <c r="I264" s="50" t="s">
        <v>228</v>
      </c>
    </row>
    <row r="265" spans="1:9" ht="34.9" customHeight="1">
      <c r="A265" s="43" t="s">
        <v>162</v>
      </c>
      <c r="B265" s="41"/>
      <c r="C265" s="41">
        <v>30</v>
      </c>
      <c r="D265" s="44"/>
      <c r="E265" s="45"/>
      <c r="F265" s="61">
        <f t="shared" si="14"/>
        <v>30</v>
      </c>
      <c r="G265" s="41">
        <v>2</v>
      </c>
      <c r="H265" s="47" t="s">
        <v>173</v>
      </c>
      <c r="I265" s="50" t="s">
        <v>228</v>
      </c>
    </row>
    <row r="266" spans="1:9" ht="34.9" customHeight="1">
      <c r="A266" s="43" t="s">
        <v>163</v>
      </c>
      <c r="B266" s="41"/>
      <c r="C266" s="41">
        <v>30</v>
      </c>
      <c r="D266" s="44"/>
      <c r="E266" s="45"/>
      <c r="F266" s="61">
        <f t="shared" si="14"/>
        <v>30</v>
      </c>
      <c r="G266" s="41">
        <v>2</v>
      </c>
      <c r="H266" s="47" t="s">
        <v>173</v>
      </c>
      <c r="I266" s="50" t="s">
        <v>228</v>
      </c>
    </row>
    <row r="267" spans="1:9" ht="34.9" customHeight="1">
      <c r="A267" s="43" t="s">
        <v>164</v>
      </c>
      <c r="B267" s="41"/>
      <c r="C267" s="41">
        <v>30</v>
      </c>
      <c r="D267" s="44"/>
      <c r="E267" s="45"/>
      <c r="F267" s="61">
        <f t="shared" si="14"/>
        <v>30</v>
      </c>
      <c r="G267" s="41">
        <v>2</v>
      </c>
      <c r="H267" s="47" t="s">
        <v>173</v>
      </c>
      <c r="I267" s="50" t="s">
        <v>228</v>
      </c>
    </row>
    <row r="268" spans="1:9" ht="34.9" customHeight="1">
      <c r="A268" s="44" t="s">
        <v>165</v>
      </c>
      <c r="B268" s="41"/>
      <c r="C268" s="41">
        <v>30</v>
      </c>
      <c r="D268" s="44"/>
      <c r="E268" s="44"/>
      <c r="F268" s="61">
        <f t="shared" si="14"/>
        <v>30</v>
      </c>
      <c r="G268" s="41">
        <v>2</v>
      </c>
      <c r="H268" s="47" t="s">
        <v>173</v>
      </c>
      <c r="I268" s="50" t="s">
        <v>228</v>
      </c>
    </row>
    <row r="269" spans="1:9" ht="34.9" customHeight="1">
      <c r="A269" s="44" t="s">
        <v>166</v>
      </c>
      <c r="B269" s="41"/>
      <c r="C269" s="41">
        <v>30</v>
      </c>
      <c r="D269" s="44"/>
      <c r="E269" s="44"/>
      <c r="F269" s="61">
        <f t="shared" si="14"/>
        <v>30</v>
      </c>
      <c r="G269" s="41">
        <v>2</v>
      </c>
      <c r="H269" s="47" t="s">
        <v>173</v>
      </c>
      <c r="I269" s="50" t="s">
        <v>228</v>
      </c>
    </row>
    <row r="270" spans="1:9" ht="34.9" customHeight="1">
      <c r="A270" s="51" t="s">
        <v>74</v>
      </c>
      <c r="B270" s="52"/>
      <c r="C270" s="52">
        <f t="shared" ref="C270:G270" si="15">SUM(C264:C269)</f>
        <v>180</v>
      </c>
      <c r="D270" s="52">
        <f t="shared" si="15"/>
        <v>0</v>
      </c>
      <c r="E270" s="52">
        <f t="shared" si="15"/>
        <v>0</v>
      </c>
      <c r="F270" s="53">
        <f>SUM(F264:F269)</f>
        <v>180</v>
      </c>
      <c r="G270" s="52">
        <f t="shared" si="15"/>
        <v>12</v>
      </c>
      <c r="H270" s="16"/>
      <c r="I270" s="16"/>
    </row>
    <row r="271" spans="1:9" ht="34.9" customHeight="1">
      <c r="A271" s="16"/>
      <c r="B271" s="16"/>
      <c r="C271" s="16"/>
      <c r="D271" s="54"/>
      <c r="E271" s="54"/>
      <c r="F271" s="55"/>
      <c r="G271" s="54"/>
      <c r="H271" s="16"/>
      <c r="I271" s="16"/>
    </row>
    <row r="272" spans="1:9" ht="34.9" customHeight="1">
      <c r="A272" s="16"/>
      <c r="B272" s="16"/>
      <c r="C272" s="16"/>
      <c r="D272" s="54"/>
      <c r="E272" s="54"/>
      <c r="F272" s="55"/>
      <c r="G272" s="54"/>
      <c r="H272" s="16"/>
      <c r="I272" s="16"/>
    </row>
    <row r="273" spans="1:54" ht="34.9" customHeight="1">
      <c r="A273" s="18"/>
      <c r="B273" s="85" t="s">
        <v>1</v>
      </c>
      <c r="C273" s="85" t="s">
        <v>2</v>
      </c>
      <c r="D273" s="85" t="s">
        <v>3</v>
      </c>
      <c r="E273" s="85" t="s">
        <v>4</v>
      </c>
      <c r="F273" s="83" t="s">
        <v>172</v>
      </c>
      <c r="G273" s="35" t="s">
        <v>171</v>
      </c>
      <c r="H273" s="16"/>
      <c r="I273" s="16"/>
    </row>
    <row r="274" spans="1:54" ht="34.9" customHeight="1">
      <c r="A274" s="38" t="s">
        <v>170</v>
      </c>
      <c r="B274" s="39">
        <f>SUM(B22+B37+B69+B95+B128+B154+B182+B205+B255)</f>
        <v>684</v>
      </c>
      <c r="C274" s="38">
        <f>SUM(C22+C37+C69+C95+C128+C154+C182+C205+C233+C255)</f>
        <v>930</v>
      </c>
      <c r="D274" s="38">
        <f>SUM(D22+D37+D69+D95+D128+D154+D182+D205+D255)</f>
        <v>765</v>
      </c>
      <c r="E274" s="38">
        <f>SUM(E233)</f>
        <v>100</v>
      </c>
      <c r="F274" s="39">
        <f>SUM(F22+F37+F69+F95+F128+F154+F182+F205+F233+F255)</f>
        <v>2479</v>
      </c>
      <c r="G274" s="39">
        <f>SUM(G22+G37+G69+G95+G128+G154+G182+G205+G233+G255)</f>
        <v>212</v>
      </c>
      <c r="H274" s="16"/>
      <c r="I274" s="16"/>
    </row>
    <row r="275" spans="1:54" ht="34.9" customHeight="1">
      <c r="A275" s="38" t="s">
        <v>169</v>
      </c>
      <c r="B275" s="39"/>
      <c r="C275" s="39">
        <f>SUM(C46+C47+C48+C49+C76+C77+C78+C79+C80+C104+C105+C106+C107+C135+C136+C137+C138+C139+C163+C164+C165+C166+C167+C189+C190+C191+C192+C193+C214+C215+C216+C217+C218+C240+C241+C242+C243+C244+C264+C265+C266+C267+C268)</f>
        <v>1290</v>
      </c>
      <c r="D275" s="38"/>
      <c r="E275" s="38"/>
      <c r="F275" s="39">
        <f>SUM(F46+F47+F48+F49+F76+F77+F78+F79+F80+F104+F105+F106+F107+F135+F136+F137+F138+F139+F163+F164+F165+F166+F167+F189+F190+F191+F192+F193+F214+F215+F216+F217+F218+F240+F241+F242+F243+F244+F264+F265+F266+F267+F268)</f>
        <v>1290</v>
      </c>
      <c r="G275" s="39">
        <f>SUM(G46+G47+G48+G49+G76+G77+G78+G79+G80+G104+G105+G106+G107+G135+G136+G137+G138+G139+G163+G164+G165+G166+G167+G189+G190+G191+G192+G193+G214+G215+G216+G217+G218+G240+G241+G242+G243+G244+G264+G265+G266+G267+G268)</f>
        <v>86</v>
      </c>
      <c r="H275" s="16"/>
      <c r="I275" s="16"/>
    </row>
    <row r="276" spans="1:54" ht="34.9" customHeight="1">
      <c r="A276" s="38" t="s">
        <v>200</v>
      </c>
      <c r="B276" s="39"/>
      <c r="C276" s="39">
        <f>SUM(F54+F112)</f>
        <v>60</v>
      </c>
      <c r="D276" s="38"/>
      <c r="E276" s="38"/>
      <c r="F276" s="39">
        <v>60</v>
      </c>
      <c r="G276" s="39">
        <f>SUM(G54+G112)</f>
        <v>2</v>
      </c>
      <c r="H276" s="16"/>
      <c r="I276" s="16"/>
    </row>
    <row r="277" spans="1:54" s="2" customFormat="1" ht="33" customHeight="1">
      <c r="A277" s="86" t="s">
        <v>167</v>
      </c>
      <c r="B277" s="59">
        <f>SUM(B274:B275)</f>
        <v>684</v>
      </c>
      <c r="C277" s="87">
        <f>SUM(C274:C276)</f>
        <v>2280</v>
      </c>
      <c r="D277" s="18">
        <f>SUM(D274:D275)</f>
        <v>765</v>
      </c>
      <c r="E277" s="18">
        <f>SUM(E274:E275)</f>
        <v>100</v>
      </c>
      <c r="F277" s="88">
        <f>SUM(F274:F276)</f>
        <v>3829</v>
      </c>
      <c r="G277" s="88">
        <f>SUM(G274:G276)</f>
        <v>300</v>
      </c>
      <c r="H277" s="16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41.25" customHeight="1">
      <c r="A278" s="16"/>
      <c r="B278" s="16"/>
      <c r="C278" s="16"/>
      <c r="D278" s="16"/>
      <c r="E278" s="16"/>
      <c r="F278" s="40"/>
      <c r="G278" s="16"/>
      <c r="H278" s="16"/>
      <c r="I278" s="16"/>
    </row>
    <row r="279" spans="1:54" ht="31.5">
      <c r="A279" s="104" t="s">
        <v>204</v>
      </c>
      <c r="B279" s="105" t="s">
        <v>1</v>
      </c>
      <c r="C279" s="105" t="s">
        <v>2</v>
      </c>
      <c r="D279" s="105" t="s">
        <v>3</v>
      </c>
      <c r="E279" s="105" t="s">
        <v>4</v>
      </c>
      <c r="F279" s="106" t="s">
        <v>207</v>
      </c>
      <c r="G279" s="16"/>
      <c r="H279" s="16"/>
      <c r="I279" s="16"/>
    </row>
    <row r="280" spans="1:54">
      <c r="A280" s="89" t="s">
        <v>205</v>
      </c>
      <c r="B280" s="103">
        <f>SUM(B274/$F$274)</f>
        <v>0.27591770875352967</v>
      </c>
      <c r="C280" s="103">
        <f>SUM(C274/$F$274)</f>
        <v>0.37515127067365872</v>
      </c>
      <c r="D280" s="103">
        <f>SUM(D274/$F$274)</f>
        <v>0.30859217426381608</v>
      </c>
      <c r="E280" s="103">
        <f>SUM(E274/$F$274)</f>
        <v>4.0338846308995563E-2</v>
      </c>
      <c r="F280" s="90">
        <f>SUM(B280:E280)</f>
        <v>1</v>
      </c>
      <c r="G280" s="16"/>
      <c r="H280" s="16"/>
      <c r="I280" s="16"/>
    </row>
    <row r="281" spans="1:54">
      <c r="A281" s="89" t="s">
        <v>208</v>
      </c>
      <c r="B281" s="103">
        <f>SUM(B275/$F$275)</f>
        <v>0</v>
      </c>
      <c r="C281" s="103">
        <f>SUM(C275/$F$275)</f>
        <v>1</v>
      </c>
      <c r="D281" s="103">
        <f t="shared" ref="D281:E281" si="16">SUM(D275/$F$275)</f>
        <v>0</v>
      </c>
      <c r="E281" s="103">
        <f t="shared" si="16"/>
        <v>0</v>
      </c>
      <c r="F281" s="90">
        <f>SUM(B281:E281)</f>
        <v>1</v>
      </c>
      <c r="G281" s="16"/>
      <c r="H281" s="16"/>
      <c r="I281" s="16"/>
    </row>
    <row r="282" spans="1:54">
      <c r="A282" s="89" t="s">
        <v>196</v>
      </c>
      <c r="B282" s="103">
        <f>SUM(B276/$F$276)</f>
        <v>0</v>
      </c>
      <c r="C282" s="103">
        <f t="shared" ref="C282:F282" si="17">SUM(C276/$F$276)</f>
        <v>1</v>
      </c>
      <c r="D282" s="103">
        <f t="shared" si="17"/>
        <v>0</v>
      </c>
      <c r="E282" s="103">
        <f t="shared" si="17"/>
        <v>0</v>
      </c>
      <c r="F282" s="90">
        <f t="shared" si="17"/>
        <v>1</v>
      </c>
      <c r="G282" s="16"/>
      <c r="H282" s="16"/>
      <c r="I282" s="16"/>
    </row>
    <row r="283" spans="1:54">
      <c r="A283" s="89" t="s">
        <v>206</v>
      </c>
      <c r="B283" s="103">
        <f>SUM(B277/$F$277)</f>
        <v>0.17863671977017498</v>
      </c>
      <c r="C283" s="103">
        <f t="shared" ref="C283:F283" si="18">SUM(C277/$F$277)</f>
        <v>0.59545573256724993</v>
      </c>
      <c r="D283" s="103">
        <f t="shared" si="18"/>
        <v>0.19979106816401149</v>
      </c>
      <c r="E283" s="103">
        <f t="shared" si="18"/>
        <v>2.6116479498563595E-2</v>
      </c>
      <c r="F283" s="90">
        <f t="shared" si="18"/>
        <v>1</v>
      </c>
      <c r="G283" s="16"/>
      <c r="H283" s="16"/>
      <c r="I283" s="16"/>
    </row>
    <row r="284" spans="1:54" hidden="1">
      <c r="A284" s="16"/>
      <c r="B284" s="91"/>
      <c r="C284" s="16"/>
      <c r="D284" s="16"/>
      <c r="E284" s="16"/>
      <c r="F284" s="40"/>
      <c r="G284" s="16"/>
      <c r="H284" s="16"/>
      <c r="I284" s="16"/>
    </row>
    <row r="285" spans="1:54" ht="31.5" customHeight="1">
      <c r="A285" s="16"/>
      <c r="B285" s="16"/>
      <c r="C285" s="16"/>
      <c r="D285" s="16"/>
      <c r="E285" s="16"/>
      <c r="F285" s="40"/>
      <c r="G285" s="16"/>
      <c r="H285" s="16"/>
      <c r="I285" s="16"/>
    </row>
    <row r="286" spans="1:54" ht="30">
      <c r="A286" s="92" t="s">
        <v>209</v>
      </c>
      <c r="B286" s="107" t="s">
        <v>1</v>
      </c>
      <c r="C286" s="107" t="s">
        <v>2</v>
      </c>
      <c r="D286" s="107" t="s">
        <v>3</v>
      </c>
      <c r="E286" s="107" t="s">
        <v>4</v>
      </c>
      <c r="F286" s="64" t="s">
        <v>207</v>
      </c>
      <c r="G286" s="16"/>
      <c r="H286" s="16"/>
      <c r="I286" s="16"/>
    </row>
    <row r="287" spans="1:54">
      <c r="A287" s="93" t="s">
        <v>205</v>
      </c>
      <c r="B287" s="108">
        <f>SUM(B22/$F$22)</f>
        <v>0.49838187702265374</v>
      </c>
      <c r="C287" s="108">
        <f>SUM(C22/$F$22)</f>
        <v>0.27508090614886732</v>
      </c>
      <c r="D287" s="108">
        <f>SUM(D22/$F$22)</f>
        <v>0.22653721682847897</v>
      </c>
      <c r="E287" s="108">
        <f>SUM(E22/$F$22)</f>
        <v>0</v>
      </c>
      <c r="F287" s="94">
        <f>SUM(B287:E287)</f>
        <v>1</v>
      </c>
      <c r="G287" s="16"/>
      <c r="H287" s="16"/>
      <c r="I287" s="16"/>
    </row>
    <row r="288" spans="1:54">
      <c r="A288" s="93" t="s">
        <v>208</v>
      </c>
      <c r="B288" s="108">
        <v>0</v>
      </c>
      <c r="C288" s="108">
        <v>0</v>
      </c>
      <c r="D288" s="108">
        <v>0</v>
      </c>
      <c r="E288" s="108">
        <v>0</v>
      </c>
      <c r="F288" s="94">
        <v>0</v>
      </c>
      <c r="G288" s="16"/>
      <c r="H288" s="16"/>
      <c r="I288" s="16"/>
    </row>
    <row r="289" spans="1:9">
      <c r="A289" s="93" t="s">
        <v>196</v>
      </c>
      <c r="B289" s="108">
        <v>0</v>
      </c>
      <c r="C289" s="108">
        <v>0</v>
      </c>
      <c r="D289" s="108">
        <v>0</v>
      </c>
      <c r="E289" s="108">
        <v>0</v>
      </c>
      <c r="F289" s="94">
        <v>0</v>
      </c>
      <c r="G289" s="16"/>
      <c r="H289" s="16"/>
      <c r="I289" s="16"/>
    </row>
    <row r="290" spans="1:9">
      <c r="A290" s="93" t="s">
        <v>211</v>
      </c>
      <c r="B290" s="108">
        <f>SUM(B22/$F$22)</f>
        <v>0.49838187702265374</v>
      </c>
      <c r="C290" s="108">
        <f>SUM(C22/$F$22)</f>
        <v>0.27508090614886732</v>
      </c>
      <c r="D290" s="108">
        <f>SUM(D22/$F$22)</f>
        <v>0.22653721682847897</v>
      </c>
      <c r="E290" s="108">
        <f>SUM(E22/$F$22)</f>
        <v>0</v>
      </c>
      <c r="F290" s="94">
        <f>SUM(B290:E290)</f>
        <v>1</v>
      </c>
      <c r="G290" s="16"/>
      <c r="H290" s="16"/>
      <c r="I290" s="16"/>
    </row>
    <row r="291" spans="1:9" ht="15.75">
      <c r="A291" s="92" t="s">
        <v>210</v>
      </c>
      <c r="B291" s="109"/>
      <c r="C291" s="109"/>
      <c r="D291" s="109"/>
      <c r="E291" s="109"/>
      <c r="F291" s="95"/>
      <c r="G291" s="16"/>
      <c r="H291" s="16"/>
      <c r="I291" s="16"/>
    </row>
    <row r="292" spans="1:9">
      <c r="A292" s="93" t="s">
        <v>205</v>
      </c>
      <c r="B292" s="108">
        <f>SUM(B37/$F$37)</f>
        <v>0.37254901960784315</v>
      </c>
      <c r="C292" s="108">
        <f>SUM(C37/$F$37)</f>
        <v>0.43137254901960786</v>
      </c>
      <c r="D292" s="108">
        <f>SUM(D37/$F$37)</f>
        <v>0.19607843137254902</v>
      </c>
      <c r="E292" s="108">
        <f>SUM(E37/$F$37)</f>
        <v>0</v>
      </c>
      <c r="F292" s="94">
        <f>SUM(B292:E292)</f>
        <v>1</v>
      </c>
      <c r="G292" s="16"/>
      <c r="H292" s="16"/>
      <c r="I292" s="16"/>
    </row>
    <row r="293" spans="1:9">
      <c r="A293" s="93" t="s">
        <v>208</v>
      </c>
      <c r="B293" s="108">
        <v>0</v>
      </c>
      <c r="C293" s="108">
        <v>1</v>
      </c>
      <c r="D293" s="108">
        <v>0</v>
      </c>
      <c r="E293" s="108">
        <v>0</v>
      </c>
      <c r="F293" s="94">
        <v>1</v>
      </c>
      <c r="G293" s="16"/>
      <c r="H293" s="16"/>
      <c r="I293" s="16"/>
    </row>
    <row r="294" spans="1:9">
      <c r="A294" s="93" t="s">
        <v>196</v>
      </c>
      <c r="B294" s="108">
        <v>0</v>
      </c>
      <c r="C294" s="108">
        <v>1</v>
      </c>
      <c r="D294" s="108">
        <v>0</v>
      </c>
      <c r="E294" s="108">
        <v>0</v>
      </c>
      <c r="F294" s="94">
        <v>1</v>
      </c>
      <c r="G294" s="16"/>
      <c r="H294" s="16"/>
      <c r="I294" s="16"/>
    </row>
    <row r="295" spans="1:9" ht="15.75">
      <c r="A295" s="92" t="s">
        <v>212</v>
      </c>
      <c r="B295" s="109"/>
      <c r="C295" s="109"/>
      <c r="D295" s="109"/>
      <c r="E295" s="109"/>
      <c r="F295" s="95"/>
      <c r="G295" s="16"/>
      <c r="H295" s="16"/>
      <c r="I295" s="16"/>
    </row>
    <row r="296" spans="1:9">
      <c r="A296" s="93" t="s">
        <v>205</v>
      </c>
      <c r="B296" s="108">
        <f>SUM(B43/$F$43)</f>
        <v>0.36403508771929827</v>
      </c>
      <c r="C296" s="108">
        <f>SUM(C43/$F$43)</f>
        <v>0.46052631578947367</v>
      </c>
      <c r="D296" s="108">
        <f>SUM(D43/$F$43)</f>
        <v>0.17543859649122806</v>
      </c>
      <c r="E296" s="108">
        <f>SUM(E43/$F$43)</f>
        <v>0</v>
      </c>
      <c r="F296" s="94">
        <f>SUM(F43/$F$43)</f>
        <v>1</v>
      </c>
      <c r="G296" s="16"/>
      <c r="H296" s="16"/>
      <c r="I296" s="16"/>
    </row>
    <row r="297" spans="1:9">
      <c r="A297" s="93" t="s">
        <v>208</v>
      </c>
      <c r="B297" s="108">
        <v>0</v>
      </c>
      <c r="C297" s="108">
        <v>1</v>
      </c>
      <c r="D297" s="108">
        <v>0</v>
      </c>
      <c r="E297" s="108">
        <v>0</v>
      </c>
      <c r="F297" s="94">
        <v>1</v>
      </c>
      <c r="G297" s="16"/>
      <c r="H297" s="16"/>
      <c r="I297" s="16"/>
    </row>
    <row r="298" spans="1:9">
      <c r="A298" s="93" t="s">
        <v>196</v>
      </c>
      <c r="B298" s="108">
        <v>0</v>
      </c>
      <c r="C298" s="108">
        <v>1</v>
      </c>
      <c r="D298" s="108">
        <v>0</v>
      </c>
      <c r="E298" s="108">
        <v>0</v>
      </c>
      <c r="F298" s="94">
        <v>1</v>
      </c>
      <c r="G298" s="16"/>
      <c r="H298" s="16"/>
      <c r="I298" s="16"/>
    </row>
    <row r="299" spans="1:9" ht="15.75">
      <c r="A299" s="92" t="s">
        <v>213</v>
      </c>
      <c r="B299" s="109"/>
      <c r="C299" s="109"/>
      <c r="D299" s="109"/>
      <c r="E299" s="109"/>
      <c r="F299" s="95"/>
      <c r="G299" s="16"/>
      <c r="H299" s="16"/>
      <c r="I299" s="16"/>
    </row>
    <row r="300" spans="1:9">
      <c r="A300" s="96" t="s">
        <v>205</v>
      </c>
      <c r="B300" s="108">
        <f>SUM(B69/$F$69)</f>
        <v>0.33870967741935482</v>
      </c>
      <c r="C300" s="108">
        <f>SUM(C69/$F$69)</f>
        <v>0.19354838709677419</v>
      </c>
      <c r="D300" s="108">
        <f>SUM(D69/$F$69)</f>
        <v>0.46774193548387094</v>
      </c>
      <c r="E300" s="108">
        <f>SUM(E69/$F$69)</f>
        <v>0</v>
      </c>
      <c r="F300" s="94">
        <f>SUM(F69/$F$69)</f>
        <v>1</v>
      </c>
      <c r="G300" s="16"/>
      <c r="H300" s="16"/>
      <c r="I300" s="16"/>
    </row>
    <row r="301" spans="1:9">
      <c r="A301" s="96" t="s">
        <v>208</v>
      </c>
      <c r="B301" s="108">
        <v>0</v>
      </c>
      <c r="C301" s="108">
        <v>1</v>
      </c>
      <c r="D301" s="108">
        <v>0</v>
      </c>
      <c r="E301" s="108">
        <v>0</v>
      </c>
      <c r="F301" s="94">
        <v>1</v>
      </c>
      <c r="G301" s="16"/>
      <c r="H301" s="16"/>
      <c r="I301" s="16"/>
    </row>
    <row r="302" spans="1:9">
      <c r="A302" s="96" t="s">
        <v>196</v>
      </c>
      <c r="B302" s="108">
        <v>0</v>
      </c>
      <c r="C302" s="108">
        <v>0</v>
      </c>
      <c r="D302" s="108">
        <v>0</v>
      </c>
      <c r="E302" s="108">
        <v>0</v>
      </c>
      <c r="F302" s="94">
        <v>0</v>
      </c>
      <c r="G302" s="16"/>
      <c r="H302" s="16"/>
      <c r="I302" s="16"/>
    </row>
    <row r="303" spans="1:9" ht="15.75">
      <c r="A303" s="92" t="s">
        <v>214</v>
      </c>
      <c r="B303" s="109"/>
      <c r="C303" s="109"/>
      <c r="D303" s="109"/>
      <c r="E303" s="109"/>
      <c r="F303" s="95"/>
      <c r="G303" s="16"/>
      <c r="H303" s="16"/>
      <c r="I303" s="16"/>
    </row>
    <row r="304" spans="1:9">
      <c r="A304" s="96" t="s">
        <v>205</v>
      </c>
      <c r="B304" s="108">
        <f>SUM(B95/$F$95)</f>
        <v>0.38461538461538464</v>
      </c>
      <c r="C304" s="108">
        <f>SUM(C95/$F$95)</f>
        <v>0.15384615384615385</v>
      </c>
      <c r="D304" s="108">
        <f>SUM(D95/$F$95)</f>
        <v>0.46153846153846156</v>
      </c>
      <c r="E304" s="108">
        <f>SUM(E95/$F$95)</f>
        <v>0</v>
      </c>
      <c r="F304" s="94">
        <f>SUM(F95/$F$95)</f>
        <v>1</v>
      </c>
      <c r="G304" s="16"/>
      <c r="H304" s="16"/>
      <c r="I304" s="16"/>
    </row>
    <row r="305" spans="1:9">
      <c r="A305" s="96" t="s">
        <v>208</v>
      </c>
      <c r="B305" s="108">
        <v>0</v>
      </c>
      <c r="C305" s="108">
        <v>1</v>
      </c>
      <c r="D305" s="108">
        <v>0</v>
      </c>
      <c r="E305" s="108">
        <v>0</v>
      </c>
      <c r="F305" s="94">
        <v>1</v>
      </c>
      <c r="G305" s="16"/>
      <c r="H305" s="16"/>
      <c r="I305" s="16"/>
    </row>
    <row r="306" spans="1:9">
      <c r="A306" s="96" t="s">
        <v>196</v>
      </c>
      <c r="B306" s="108">
        <v>0</v>
      </c>
      <c r="C306" s="108">
        <v>1</v>
      </c>
      <c r="D306" s="108">
        <v>0</v>
      </c>
      <c r="E306" s="108">
        <v>0</v>
      </c>
      <c r="F306" s="94">
        <v>1</v>
      </c>
      <c r="G306" s="16"/>
      <c r="H306" s="16"/>
      <c r="I306" s="16"/>
    </row>
    <row r="307" spans="1:9" ht="15.75">
      <c r="A307" s="92" t="s">
        <v>215</v>
      </c>
      <c r="B307" s="109"/>
      <c r="C307" s="109"/>
      <c r="D307" s="109"/>
      <c r="E307" s="109"/>
      <c r="F307" s="95"/>
      <c r="G307" s="16"/>
      <c r="H307" s="16"/>
      <c r="I307" s="16"/>
    </row>
    <row r="308" spans="1:9">
      <c r="A308" s="96" t="s">
        <v>205</v>
      </c>
      <c r="B308" s="108">
        <f>SUM(B300,B304)/2</f>
        <v>0.36166253101736973</v>
      </c>
      <c r="C308" s="108">
        <f t="shared" ref="C308:F308" si="19">SUM(C300,C304)/2</f>
        <v>0.17369727047146402</v>
      </c>
      <c r="D308" s="108">
        <f t="shared" si="19"/>
        <v>0.46464019851116622</v>
      </c>
      <c r="E308" s="108">
        <f t="shared" si="19"/>
        <v>0</v>
      </c>
      <c r="F308" s="94">
        <f t="shared" si="19"/>
        <v>1</v>
      </c>
      <c r="G308" s="16"/>
      <c r="H308" s="16"/>
      <c r="I308" s="16"/>
    </row>
    <row r="309" spans="1:9">
      <c r="A309" s="96" t="s">
        <v>208</v>
      </c>
      <c r="B309" s="108">
        <v>0</v>
      </c>
      <c r="C309" s="108">
        <v>1</v>
      </c>
      <c r="D309" s="108">
        <v>0</v>
      </c>
      <c r="E309" s="108">
        <v>0</v>
      </c>
      <c r="F309" s="94">
        <v>1</v>
      </c>
      <c r="G309" s="16"/>
      <c r="H309" s="16"/>
      <c r="I309" s="16"/>
    </row>
    <row r="310" spans="1:9">
      <c r="A310" s="96" t="s">
        <v>196</v>
      </c>
      <c r="B310" s="108">
        <v>0</v>
      </c>
      <c r="C310" s="108">
        <v>1</v>
      </c>
      <c r="D310" s="108">
        <v>0</v>
      </c>
      <c r="E310" s="108">
        <v>0</v>
      </c>
      <c r="F310" s="94">
        <v>1</v>
      </c>
      <c r="G310" s="16"/>
      <c r="H310" s="16"/>
      <c r="I310" s="16"/>
    </row>
    <row r="311" spans="1:9" ht="15.75">
      <c r="A311" s="92" t="s">
        <v>216</v>
      </c>
      <c r="B311" s="109"/>
      <c r="C311" s="109"/>
      <c r="D311" s="109"/>
      <c r="E311" s="109"/>
      <c r="F311" s="95"/>
      <c r="G311" s="16"/>
      <c r="H311" s="16"/>
      <c r="I311" s="16"/>
    </row>
    <row r="312" spans="1:9">
      <c r="A312" s="97" t="s">
        <v>205</v>
      </c>
      <c r="B312" s="108">
        <f>SUM(B128/$F$128)</f>
        <v>0.30158730158730157</v>
      </c>
      <c r="C312" s="108">
        <f>SUM(C128/$F$128)</f>
        <v>0.26984126984126983</v>
      </c>
      <c r="D312" s="108">
        <f>SUM(D128/$F$128)</f>
        <v>0.42857142857142855</v>
      </c>
      <c r="E312" s="108">
        <f>SUM(E128/$F$128)</f>
        <v>0</v>
      </c>
      <c r="F312" s="94">
        <f>SUM(F128/$F$128)</f>
        <v>1</v>
      </c>
      <c r="G312" s="16"/>
      <c r="H312" s="16"/>
      <c r="I312" s="16"/>
    </row>
    <row r="313" spans="1:9">
      <c r="A313" s="97" t="s">
        <v>208</v>
      </c>
      <c r="B313" s="108">
        <v>0</v>
      </c>
      <c r="C313" s="108">
        <v>1</v>
      </c>
      <c r="D313" s="108">
        <v>0</v>
      </c>
      <c r="E313" s="108">
        <v>0</v>
      </c>
      <c r="F313" s="94">
        <v>1</v>
      </c>
      <c r="G313" s="16"/>
      <c r="H313" s="16"/>
      <c r="I313" s="16"/>
    </row>
    <row r="314" spans="1:9">
      <c r="A314" s="97" t="s">
        <v>196</v>
      </c>
      <c r="B314" s="108">
        <v>0</v>
      </c>
      <c r="C314" s="108">
        <v>0</v>
      </c>
      <c r="D314" s="108">
        <v>0</v>
      </c>
      <c r="E314" s="108">
        <v>0</v>
      </c>
      <c r="F314" s="94">
        <v>0</v>
      </c>
      <c r="G314" s="16"/>
      <c r="H314" s="16"/>
      <c r="I314" s="16"/>
    </row>
    <row r="315" spans="1:9" ht="15.75">
      <c r="A315" s="92" t="s">
        <v>217</v>
      </c>
      <c r="B315" s="109"/>
      <c r="C315" s="109"/>
      <c r="D315" s="109"/>
      <c r="E315" s="109"/>
      <c r="F315" s="95"/>
      <c r="G315" s="16"/>
      <c r="H315" s="16"/>
      <c r="I315" s="16"/>
    </row>
    <row r="316" spans="1:9">
      <c r="A316" s="97" t="s">
        <v>205</v>
      </c>
      <c r="B316" s="108">
        <f>SUM(B154/$F$154)</f>
        <v>0.10416666666666667</v>
      </c>
      <c r="C316" s="108">
        <f>SUM(C154/$F$154)</f>
        <v>0.45833333333333331</v>
      </c>
      <c r="D316" s="108">
        <f>SUM(D154/$F$154)</f>
        <v>0.4375</v>
      </c>
      <c r="E316" s="108">
        <f>SUM(E154/$F$154)</f>
        <v>0</v>
      </c>
      <c r="F316" s="94">
        <f>SUM(F154/$F$154)</f>
        <v>1</v>
      </c>
      <c r="G316" s="16"/>
      <c r="H316" s="16"/>
      <c r="I316" s="16"/>
    </row>
    <row r="317" spans="1:9">
      <c r="A317" s="97" t="s">
        <v>208</v>
      </c>
      <c r="B317" s="108">
        <v>0</v>
      </c>
      <c r="C317" s="108">
        <v>1</v>
      </c>
      <c r="D317" s="108">
        <v>0</v>
      </c>
      <c r="E317" s="108">
        <v>0</v>
      </c>
      <c r="F317" s="94">
        <v>1</v>
      </c>
      <c r="G317" s="16"/>
      <c r="H317" s="16"/>
      <c r="I317" s="16"/>
    </row>
    <row r="318" spans="1:9">
      <c r="A318" s="97" t="s">
        <v>196</v>
      </c>
      <c r="B318" s="108">
        <v>0</v>
      </c>
      <c r="C318" s="108">
        <v>0</v>
      </c>
      <c r="D318" s="108">
        <v>0</v>
      </c>
      <c r="E318" s="108">
        <v>0</v>
      </c>
      <c r="F318" s="94">
        <v>0</v>
      </c>
      <c r="G318" s="16"/>
      <c r="H318" s="16"/>
      <c r="I318" s="16"/>
    </row>
    <row r="319" spans="1:9" ht="15.75">
      <c r="A319" s="92" t="s">
        <v>168</v>
      </c>
      <c r="B319" s="109"/>
      <c r="C319" s="109"/>
      <c r="D319" s="109"/>
      <c r="E319" s="109"/>
      <c r="F319" s="95"/>
      <c r="G319" s="16"/>
      <c r="H319" s="16"/>
      <c r="I319" s="16"/>
    </row>
    <row r="320" spans="1:9">
      <c r="A320" s="97" t="s">
        <v>205</v>
      </c>
      <c r="B320" s="108">
        <f>SUM(B312,B316)/2</f>
        <v>0.20287698412698413</v>
      </c>
      <c r="C320" s="108">
        <f t="shared" ref="C320:F320" si="20">SUM(C312,C316)/2</f>
        <v>0.36408730158730157</v>
      </c>
      <c r="D320" s="108">
        <f t="shared" si="20"/>
        <v>0.4330357142857143</v>
      </c>
      <c r="E320" s="108">
        <f t="shared" si="20"/>
        <v>0</v>
      </c>
      <c r="F320" s="94">
        <f t="shared" si="20"/>
        <v>1</v>
      </c>
      <c r="G320" s="16"/>
      <c r="H320" s="16"/>
      <c r="I320" s="16"/>
    </row>
    <row r="321" spans="1:9">
      <c r="A321" s="97" t="s">
        <v>208</v>
      </c>
      <c r="B321" s="108">
        <f>SUM(B313,B317)/2</f>
        <v>0</v>
      </c>
      <c r="C321" s="108">
        <f t="shared" ref="C321:F321" si="21">SUM(C313,C317)/2</f>
        <v>1</v>
      </c>
      <c r="D321" s="108">
        <f t="shared" si="21"/>
        <v>0</v>
      </c>
      <c r="E321" s="108">
        <f t="shared" si="21"/>
        <v>0</v>
      </c>
      <c r="F321" s="94">
        <f t="shared" si="21"/>
        <v>1</v>
      </c>
      <c r="G321" s="16"/>
      <c r="H321" s="16"/>
      <c r="I321" s="16"/>
    </row>
    <row r="322" spans="1:9">
      <c r="A322" s="97" t="s">
        <v>196</v>
      </c>
      <c r="B322" s="108">
        <f>SUM(B314,B318)/2</f>
        <v>0</v>
      </c>
      <c r="C322" s="108">
        <f t="shared" ref="C322:F322" si="22">SUM(C314,C318)/2</f>
        <v>0</v>
      </c>
      <c r="D322" s="108">
        <f t="shared" si="22"/>
        <v>0</v>
      </c>
      <c r="E322" s="108">
        <f t="shared" si="22"/>
        <v>0</v>
      </c>
      <c r="F322" s="94">
        <f t="shared" si="22"/>
        <v>0</v>
      </c>
      <c r="G322" s="16"/>
      <c r="H322" s="16"/>
      <c r="I322" s="16"/>
    </row>
    <row r="323" spans="1:9" ht="15.75">
      <c r="A323" s="92" t="s">
        <v>219</v>
      </c>
      <c r="B323" s="109"/>
      <c r="C323" s="109"/>
      <c r="D323" s="109"/>
      <c r="E323" s="109"/>
      <c r="F323" s="95"/>
      <c r="G323" s="16"/>
      <c r="H323" s="16"/>
      <c r="I323" s="16"/>
    </row>
    <row r="324" spans="1:9">
      <c r="A324" s="98" t="s">
        <v>205</v>
      </c>
      <c r="B324" s="108">
        <f>SUM(B182/$F$182)</f>
        <v>0.23809523809523808</v>
      </c>
      <c r="C324" s="108">
        <f>SUM(C182/$F$182)</f>
        <v>0.38095238095238093</v>
      </c>
      <c r="D324" s="108">
        <f>SUM(D182/$F$182)</f>
        <v>0.38095238095238093</v>
      </c>
      <c r="E324" s="108">
        <f>SUM(E182/$F$182)</f>
        <v>0</v>
      </c>
      <c r="F324" s="94">
        <f>SUM(F182/$F$182)</f>
        <v>1</v>
      </c>
      <c r="G324" s="16"/>
      <c r="H324" s="16"/>
      <c r="I324" s="16"/>
    </row>
    <row r="325" spans="1:9">
      <c r="A325" s="98" t="s">
        <v>208</v>
      </c>
      <c r="B325" s="108">
        <v>0</v>
      </c>
      <c r="C325" s="108">
        <v>1</v>
      </c>
      <c r="D325" s="108">
        <v>0</v>
      </c>
      <c r="E325" s="108">
        <v>0</v>
      </c>
      <c r="F325" s="94">
        <v>1</v>
      </c>
      <c r="G325" s="16"/>
      <c r="H325" s="16"/>
      <c r="I325" s="16"/>
    </row>
    <row r="326" spans="1:9">
      <c r="A326" s="98" t="s">
        <v>196</v>
      </c>
      <c r="B326" s="108">
        <v>0</v>
      </c>
      <c r="C326" s="108">
        <v>0</v>
      </c>
      <c r="D326" s="108">
        <v>0</v>
      </c>
      <c r="E326" s="108">
        <v>0</v>
      </c>
      <c r="F326" s="94">
        <v>0</v>
      </c>
      <c r="G326" s="16"/>
      <c r="H326" s="16"/>
      <c r="I326" s="16"/>
    </row>
    <row r="327" spans="1:9" ht="15.75">
      <c r="A327" s="92" t="s">
        <v>220</v>
      </c>
      <c r="B327" s="109"/>
      <c r="C327" s="109"/>
      <c r="D327" s="109"/>
      <c r="E327" s="109"/>
      <c r="F327" s="95"/>
      <c r="G327" s="16"/>
      <c r="H327" s="16"/>
      <c r="I327" s="16"/>
    </row>
    <row r="328" spans="1:9">
      <c r="A328" s="98" t="s">
        <v>205</v>
      </c>
      <c r="B328" s="108">
        <f>SUM(B205/$F$205)</f>
        <v>0.13157894736842105</v>
      </c>
      <c r="C328" s="108">
        <f>SUM(C205/$F$205)</f>
        <v>0.71052631578947367</v>
      </c>
      <c r="D328" s="108">
        <f>SUM(D205/$F$205)</f>
        <v>0.15789473684210525</v>
      </c>
      <c r="E328" s="108">
        <f>SUM(E205/$F$205)</f>
        <v>0</v>
      </c>
      <c r="F328" s="94">
        <f>SUM(F205/$F$205)</f>
        <v>1</v>
      </c>
      <c r="G328" s="16"/>
      <c r="H328" s="16"/>
      <c r="I328" s="16"/>
    </row>
    <row r="329" spans="1:9">
      <c r="A329" s="98" t="s">
        <v>208</v>
      </c>
      <c r="B329" s="108">
        <v>0</v>
      </c>
      <c r="C329" s="108">
        <v>1</v>
      </c>
      <c r="D329" s="108">
        <v>0</v>
      </c>
      <c r="E329" s="108">
        <v>0</v>
      </c>
      <c r="F329" s="94">
        <v>1</v>
      </c>
      <c r="G329" s="16"/>
      <c r="H329" s="16"/>
      <c r="I329" s="16"/>
    </row>
    <row r="330" spans="1:9">
      <c r="A330" s="98" t="s">
        <v>196</v>
      </c>
      <c r="B330" s="108">
        <v>0</v>
      </c>
      <c r="C330" s="108">
        <v>0</v>
      </c>
      <c r="D330" s="108">
        <v>0</v>
      </c>
      <c r="E330" s="108">
        <v>0</v>
      </c>
      <c r="F330" s="94">
        <v>0</v>
      </c>
      <c r="G330" s="16"/>
      <c r="H330" s="16"/>
      <c r="I330" s="16"/>
    </row>
    <row r="331" spans="1:9" ht="15.75">
      <c r="A331" s="92" t="s">
        <v>218</v>
      </c>
      <c r="B331" s="109"/>
      <c r="C331" s="109"/>
      <c r="D331" s="109"/>
      <c r="E331" s="109"/>
      <c r="F331" s="95"/>
      <c r="G331" s="16"/>
      <c r="H331" s="16"/>
      <c r="I331" s="16"/>
    </row>
    <row r="332" spans="1:9">
      <c r="A332" s="98" t="s">
        <v>205</v>
      </c>
      <c r="B332" s="108">
        <f>SUM(B324,B328)/2</f>
        <v>0.18483709273182958</v>
      </c>
      <c r="C332" s="108">
        <f t="shared" ref="C332:F332" si="23">SUM(C324,C328)/2</f>
        <v>0.5457393483709273</v>
      </c>
      <c r="D332" s="108">
        <f t="shared" si="23"/>
        <v>0.26942355889724312</v>
      </c>
      <c r="E332" s="108">
        <f t="shared" si="23"/>
        <v>0</v>
      </c>
      <c r="F332" s="94">
        <f t="shared" si="23"/>
        <v>1</v>
      </c>
      <c r="G332" s="16"/>
      <c r="H332" s="16"/>
      <c r="I332" s="16"/>
    </row>
    <row r="333" spans="1:9">
      <c r="A333" s="98" t="s">
        <v>208</v>
      </c>
      <c r="B333" s="108">
        <f>SUM(B325,B329)/2</f>
        <v>0</v>
      </c>
      <c r="C333" s="108">
        <f t="shared" ref="C333:F333" si="24">SUM(C325,C329)/2</f>
        <v>1</v>
      </c>
      <c r="D333" s="108">
        <f t="shared" si="24"/>
        <v>0</v>
      </c>
      <c r="E333" s="108">
        <f t="shared" si="24"/>
        <v>0</v>
      </c>
      <c r="F333" s="94">
        <f t="shared" si="24"/>
        <v>1</v>
      </c>
      <c r="G333" s="16"/>
      <c r="H333" s="16"/>
      <c r="I333" s="16"/>
    </row>
    <row r="334" spans="1:9">
      <c r="A334" s="98" t="s">
        <v>196</v>
      </c>
      <c r="B334" s="108">
        <v>0</v>
      </c>
      <c r="C334" s="108">
        <v>0</v>
      </c>
      <c r="D334" s="108">
        <v>0</v>
      </c>
      <c r="E334" s="108">
        <v>0</v>
      </c>
      <c r="F334" s="94">
        <v>0</v>
      </c>
      <c r="G334" s="16"/>
      <c r="H334" s="16"/>
      <c r="I334" s="16"/>
    </row>
    <row r="335" spans="1:9" ht="15.75">
      <c r="A335" s="92" t="s">
        <v>221</v>
      </c>
      <c r="B335" s="109"/>
      <c r="C335" s="109"/>
      <c r="D335" s="109"/>
      <c r="E335" s="109"/>
      <c r="F335" s="95"/>
      <c r="G335" s="16"/>
      <c r="H335" s="16"/>
      <c r="I335" s="16"/>
    </row>
    <row r="336" spans="1:9">
      <c r="A336" s="89" t="s">
        <v>205</v>
      </c>
      <c r="B336" s="108">
        <f>SUM(B233/$F$233)</f>
        <v>0</v>
      </c>
      <c r="C336" s="108">
        <f t="shared" ref="C336:F336" si="25">SUM(C233/$F$233)</f>
        <v>0.59183673469387754</v>
      </c>
      <c r="D336" s="108">
        <f t="shared" si="25"/>
        <v>0</v>
      </c>
      <c r="E336" s="108">
        <f t="shared" si="25"/>
        <v>0.40816326530612246</v>
      </c>
      <c r="F336" s="94">
        <f t="shared" si="25"/>
        <v>1</v>
      </c>
      <c r="G336" s="16"/>
      <c r="H336" s="16"/>
      <c r="I336" s="16"/>
    </row>
    <row r="337" spans="1:9">
      <c r="A337" s="89" t="s">
        <v>208</v>
      </c>
      <c r="B337" s="108">
        <v>0</v>
      </c>
      <c r="C337" s="108">
        <v>1</v>
      </c>
      <c r="D337" s="108">
        <v>0</v>
      </c>
      <c r="E337" s="108">
        <v>0</v>
      </c>
      <c r="F337" s="94">
        <v>1</v>
      </c>
      <c r="G337" s="16"/>
      <c r="H337" s="16"/>
      <c r="I337" s="16"/>
    </row>
    <row r="338" spans="1:9">
      <c r="A338" s="89" t="s">
        <v>196</v>
      </c>
      <c r="B338" s="108">
        <v>0</v>
      </c>
      <c r="C338" s="108">
        <v>0</v>
      </c>
      <c r="D338" s="108">
        <v>0</v>
      </c>
      <c r="E338" s="108">
        <v>0</v>
      </c>
      <c r="F338" s="94">
        <v>0</v>
      </c>
      <c r="G338" s="16"/>
      <c r="H338" s="16"/>
      <c r="I338" s="16"/>
    </row>
    <row r="339" spans="1:9" ht="15.75">
      <c r="A339" s="92" t="s">
        <v>222</v>
      </c>
      <c r="B339" s="109"/>
      <c r="C339" s="109"/>
      <c r="D339" s="109"/>
      <c r="E339" s="109"/>
      <c r="F339" s="95"/>
      <c r="G339" s="16"/>
      <c r="H339" s="16"/>
      <c r="I339" s="16"/>
    </row>
    <row r="340" spans="1:9">
      <c r="A340" s="89" t="s">
        <v>205</v>
      </c>
      <c r="B340" s="108">
        <f>SUM(B255/$F$255)</f>
        <v>0.125</v>
      </c>
      <c r="C340" s="108">
        <f t="shared" ref="C340:F340" si="26">SUM(C255/$F$255)</f>
        <v>0.875</v>
      </c>
      <c r="D340" s="108">
        <f t="shared" si="26"/>
        <v>0</v>
      </c>
      <c r="E340" s="108">
        <f t="shared" si="26"/>
        <v>0</v>
      </c>
      <c r="F340" s="94">
        <f t="shared" si="26"/>
        <v>1</v>
      </c>
      <c r="G340" s="16"/>
      <c r="H340" s="16"/>
      <c r="I340" s="16"/>
    </row>
    <row r="341" spans="1:9">
      <c r="A341" s="89" t="s">
        <v>208</v>
      </c>
      <c r="B341" s="108">
        <v>0</v>
      </c>
      <c r="C341" s="108">
        <v>1</v>
      </c>
      <c r="D341" s="108">
        <v>0</v>
      </c>
      <c r="E341" s="108">
        <v>0</v>
      </c>
      <c r="F341" s="94">
        <v>1</v>
      </c>
      <c r="G341" s="16"/>
      <c r="H341" s="16"/>
      <c r="I341" s="16"/>
    </row>
    <row r="342" spans="1:9">
      <c r="A342" s="89" t="s">
        <v>196</v>
      </c>
      <c r="B342" s="108">
        <v>0</v>
      </c>
      <c r="C342" s="108">
        <v>0</v>
      </c>
      <c r="D342" s="108">
        <v>0</v>
      </c>
      <c r="E342" s="108">
        <v>0</v>
      </c>
      <c r="F342" s="94">
        <v>0</v>
      </c>
      <c r="G342" s="16"/>
      <c r="H342" s="16"/>
      <c r="I342" s="16"/>
    </row>
    <row r="343" spans="1:9" ht="15.75">
      <c r="A343" s="92" t="s">
        <v>223</v>
      </c>
      <c r="B343" s="109"/>
      <c r="C343" s="109"/>
      <c r="D343" s="109"/>
      <c r="E343" s="109"/>
      <c r="F343" s="95"/>
      <c r="G343" s="16"/>
      <c r="H343" s="16"/>
      <c r="I343" s="16"/>
    </row>
    <row r="344" spans="1:9">
      <c r="A344" s="89" t="s">
        <v>205</v>
      </c>
      <c r="B344" s="108">
        <f>SUM(B336,B340)/2</f>
        <v>6.25E-2</v>
      </c>
      <c r="C344" s="108">
        <f t="shared" ref="C344:F344" si="27">SUM(C336,C340)/2</f>
        <v>0.73341836734693877</v>
      </c>
      <c r="D344" s="108">
        <f>SUM(D336,D340)/2</f>
        <v>0</v>
      </c>
      <c r="E344" s="108">
        <f t="shared" si="27"/>
        <v>0.20408163265306123</v>
      </c>
      <c r="F344" s="94">
        <f t="shared" si="27"/>
        <v>1</v>
      </c>
      <c r="G344" s="16"/>
      <c r="H344" s="16"/>
      <c r="I344" s="16"/>
    </row>
    <row r="345" spans="1:9">
      <c r="A345" s="89" t="s">
        <v>208</v>
      </c>
      <c r="B345" s="108">
        <v>0</v>
      </c>
      <c r="C345" s="108">
        <v>1</v>
      </c>
      <c r="D345" s="108">
        <v>0</v>
      </c>
      <c r="E345" s="108">
        <v>0</v>
      </c>
      <c r="F345" s="94">
        <v>1</v>
      </c>
      <c r="G345" s="16"/>
      <c r="H345" s="16"/>
      <c r="I345" s="16"/>
    </row>
    <row r="346" spans="1:9">
      <c r="A346" s="89" t="s">
        <v>196</v>
      </c>
      <c r="B346" s="108">
        <v>0</v>
      </c>
      <c r="C346" s="108">
        <v>0</v>
      </c>
      <c r="D346" s="108">
        <v>0</v>
      </c>
      <c r="E346" s="108">
        <v>0</v>
      </c>
      <c r="F346" s="94">
        <v>0</v>
      </c>
      <c r="G346" s="16"/>
      <c r="H346" s="16"/>
      <c r="I346" s="16"/>
    </row>
  </sheetData>
  <mergeCells count="116">
    <mergeCell ref="B258:F258"/>
    <mergeCell ref="B259:F259"/>
    <mergeCell ref="A263:I263"/>
    <mergeCell ref="B235:F235"/>
    <mergeCell ref="B236:F236"/>
    <mergeCell ref="B237:F237"/>
    <mergeCell ref="A239:I239"/>
    <mergeCell ref="A250:I250"/>
    <mergeCell ref="A248:A249"/>
    <mergeCell ref="B248:E248"/>
    <mergeCell ref="F248:F249"/>
    <mergeCell ref="G248:G249"/>
    <mergeCell ref="H248:H249"/>
    <mergeCell ref="I248:I249"/>
    <mergeCell ref="B234:F234"/>
    <mergeCell ref="A226:I226"/>
    <mergeCell ref="A224:A225"/>
    <mergeCell ref="B224:E224"/>
    <mergeCell ref="F224:F225"/>
    <mergeCell ref="G224:G225"/>
    <mergeCell ref="H224:H225"/>
    <mergeCell ref="I224:I225"/>
    <mergeCell ref="B257:F257"/>
    <mergeCell ref="B207:F207"/>
    <mergeCell ref="B185:F185"/>
    <mergeCell ref="B208:F208"/>
    <mergeCell ref="B209:F209"/>
    <mergeCell ref="A213:I213"/>
    <mergeCell ref="A197:A198"/>
    <mergeCell ref="B197:E197"/>
    <mergeCell ref="F197:F198"/>
    <mergeCell ref="G197:G198"/>
    <mergeCell ref="H197:H198"/>
    <mergeCell ref="I197:I198"/>
    <mergeCell ref="B186:F186"/>
    <mergeCell ref="A188:I188"/>
    <mergeCell ref="B206:F206"/>
    <mergeCell ref="A199:I199"/>
    <mergeCell ref="B183:F183"/>
    <mergeCell ref="B184:F184"/>
    <mergeCell ref="B156:F156"/>
    <mergeCell ref="B157:F157"/>
    <mergeCell ref="H173:H174"/>
    <mergeCell ref="B129:F129"/>
    <mergeCell ref="B116:E116"/>
    <mergeCell ref="G116:G117"/>
    <mergeCell ref="B173:E173"/>
    <mergeCell ref="F173:F174"/>
    <mergeCell ref="G173:G174"/>
    <mergeCell ref="A162:I162"/>
    <mergeCell ref="B155:F155"/>
    <mergeCell ref="B132:F132"/>
    <mergeCell ref="A134:I134"/>
    <mergeCell ref="B130:F130"/>
    <mergeCell ref="B131:F131"/>
    <mergeCell ref="I173:I174"/>
    <mergeCell ref="A173:A174"/>
    <mergeCell ref="A175:I175"/>
    <mergeCell ref="I143:I144"/>
    <mergeCell ref="B158:F158"/>
    <mergeCell ref="A145:I145"/>
    <mergeCell ref="H116:H117"/>
    <mergeCell ref="I116:I117"/>
    <mergeCell ref="A116:A117"/>
    <mergeCell ref="F116:F117"/>
    <mergeCell ref="A111:I111"/>
    <mergeCell ref="A86:I86"/>
    <mergeCell ref="A118:I118"/>
    <mergeCell ref="A103:I103"/>
    <mergeCell ref="B96:F96"/>
    <mergeCell ref="B97:F97"/>
    <mergeCell ref="B99:F99"/>
    <mergeCell ref="A143:A144"/>
    <mergeCell ref="B143:E143"/>
    <mergeCell ref="F143:F144"/>
    <mergeCell ref="G143:G144"/>
    <mergeCell ref="H143:H144"/>
    <mergeCell ref="A1:B1"/>
    <mergeCell ref="A10:A11"/>
    <mergeCell ref="B10:E10"/>
    <mergeCell ref="F10:F11"/>
    <mergeCell ref="A6:G6"/>
    <mergeCell ref="G10:G11"/>
    <mergeCell ref="A58:A59"/>
    <mergeCell ref="B23:E23"/>
    <mergeCell ref="B24:E24"/>
    <mergeCell ref="B25:E25"/>
    <mergeCell ref="B26:E26"/>
    <mergeCell ref="A45:I45"/>
    <mergeCell ref="B38:E38"/>
    <mergeCell ref="B39:E39"/>
    <mergeCell ref="A28:I28"/>
    <mergeCell ref="B40:E40"/>
    <mergeCell ref="B41:E41"/>
    <mergeCell ref="A53:I53"/>
    <mergeCell ref="I58:I59"/>
    <mergeCell ref="B58:E58"/>
    <mergeCell ref="F58:F59"/>
    <mergeCell ref="G58:G59"/>
    <mergeCell ref="H58:H59"/>
    <mergeCell ref="H10:H11"/>
    <mergeCell ref="I10:I11"/>
    <mergeCell ref="A12:I12"/>
    <mergeCell ref="A60:I60"/>
    <mergeCell ref="B98:F98"/>
    <mergeCell ref="A84:A85"/>
    <mergeCell ref="B84:E84"/>
    <mergeCell ref="F84:F85"/>
    <mergeCell ref="G84:G85"/>
    <mergeCell ref="A75:I75"/>
    <mergeCell ref="B70:E70"/>
    <mergeCell ref="B71:E71"/>
    <mergeCell ref="B72:E72"/>
    <mergeCell ref="B73:E73"/>
    <mergeCell ref="H84:H85"/>
    <mergeCell ref="I84:I8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3B9E12B0624C4F924EFCA7999A904A" ma:contentTypeVersion="13" ma:contentTypeDescription="Utwórz nowy dokument." ma:contentTypeScope="" ma:versionID="5cbd8545c330a07fa09bcd30c418a574">
  <xsd:schema xmlns:xsd="http://www.w3.org/2001/XMLSchema" xmlns:xs="http://www.w3.org/2001/XMLSchema" xmlns:p="http://schemas.microsoft.com/office/2006/metadata/properties" xmlns:ns2="5034ea94-c3c4-4abc-938c-aa299009201c" xmlns:ns3="85fc9f87-1e14-4d53-a87e-31267e102575" targetNamespace="http://schemas.microsoft.com/office/2006/metadata/properties" ma:root="true" ma:fieldsID="a6c4457e1a899cb1eb7e2cc026a4ec40" ns2:_="" ns3:_="">
    <xsd:import namespace="5034ea94-c3c4-4abc-938c-aa299009201c"/>
    <xsd:import namespace="85fc9f87-1e14-4d53-a87e-31267e102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4ea94-c3c4-4abc-938c-aa2990092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64b4aae9-2fec-42af-8911-202aff68e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c9f87-1e14-4d53-a87e-31267e10257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15b844-080e-43c8-9ab4-2f23b162c22d}" ma:internalName="TaxCatchAll" ma:showField="CatchAllData" ma:web="85fc9f87-1e14-4d53-a87e-31267e102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4ea94-c3c4-4abc-938c-aa299009201c">
      <Terms xmlns="http://schemas.microsoft.com/office/infopath/2007/PartnerControls"/>
    </lcf76f155ced4ddcb4097134ff3c332f>
    <TaxCatchAll xmlns="85fc9f87-1e14-4d53-a87e-31267e102575" xsi:nil="true"/>
  </documentManagement>
</p:properties>
</file>

<file path=customXml/itemProps1.xml><?xml version="1.0" encoding="utf-8"?>
<ds:datastoreItem xmlns:ds="http://schemas.openxmlformats.org/officeDocument/2006/customXml" ds:itemID="{F2A7512A-B304-418D-B3DB-74A99785B645}"/>
</file>

<file path=customXml/itemProps2.xml><?xml version="1.0" encoding="utf-8"?>
<ds:datastoreItem xmlns:ds="http://schemas.openxmlformats.org/officeDocument/2006/customXml" ds:itemID="{E6159EAB-52DB-4F9D-AAD8-1739D3C09657}"/>
</file>

<file path=customXml/itemProps3.xml><?xml version="1.0" encoding="utf-8"?>
<ds:datastoreItem xmlns:ds="http://schemas.openxmlformats.org/officeDocument/2006/customXml" ds:itemID="{CD3D406E-C19C-4EB3-94BC-629FA0FFBB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Podział na semestry</vt:lpstr>
      <vt:lpstr>Arkusz3</vt:lpstr>
      <vt:lpstr>'Podział na semestry'!Obszar_wydruku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MalgorzataBieniek</dc:creator>
  <cp:lastModifiedBy>Katarzyna Skiba</cp:lastModifiedBy>
  <cp:lastPrinted>2024-03-11T07:39:58Z</cp:lastPrinted>
  <dcterms:created xsi:type="dcterms:W3CDTF">2021-01-07T10:15:06Z</dcterms:created>
  <dcterms:modified xsi:type="dcterms:W3CDTF">2024-09-03T10:16:48Z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0x010100B53B9E12B0624C4F924EFCA7999A904A</vt:lpwstr>
  </property>
</Properties>
</file>