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I stopnia\"/>
    </mc:Choice>
  </mc:AlternateContent>
  <xr:revisionPtr revIDLastSave="0" documentId="8_{84AB1D18-3E90-481C-875C-D8F5C2CA5E3B}" xr6:coauthVersionLast="36" xr6:coauthVersionMax="36" xr10:uidLastSave="{00000000-0000-0000-0000-000000000000}"/>
  <bookViews>
    <workbookView xWindow="0" yWindow="0" windowWidth="28800" windowHeight="11505" tabRatio="500" activeTab="2" xr2:uid="{00000000-000D-0000-FFFF-FFFF00000000}"/>
  </bookViews>
  <sheets>
    <sheet name="I i II semestr" sheetId="1" r:id="rId1"/>
    <sheet name="III i IV semestr" sheetId="2" r:id="rId2"/>
    <sheet name="V i VI semestr" sheetId="3" r:id="rId3"/>
  </sheets>
  <definedNames>
    <definedName name="_xlnm.Print_Area" localSheetId="0">'I i II semestr'!$A$1:$Y$86</definedName>
    <definedName name="_xlnm.Print_Area" localSheetId="1">'III i IV semestr'!$A$1:$Y$65</definedName>
    <definedName name="_xlnm.Print_Area" localSheetId="2">'V i VI semestr'!$A$1:$Y$96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62" i="3" l="1"/>
  <c r="V62" i="3"/>
  <c r="U62" i="3"/>
  <c r="U66" i="3" s="1"/>
  <c r="S62" i="3"/>
  <c r="P62" i="3"/>
  <c r="N62" i="3"/>
  <c r="L62" i="3"/>
  <c r="I62" i="3"/>
  <c r="H62" i="3"/>
  <c r="G61" i="3"/>
  <c r="F61" i="3"/>
  <c r="G59" i="3"/>
  <c r="F59" i="3"/>
  <c r="G58" i="3"/>
  <c r="G62" i="3" s="1"/>
  <c r="F58" i="3"/>
  <c r="X56" i="3"/>
  <c r="V56" i="3"/>
  <c r="V66" i="3" s="1"/>
  <c r="S56" i="3"/>
  <c r="P56" i="3"/>
  <c r="N56" i="3"/>
  <c r="L56" i="3"/>
  <c r="I56" i="3"/>
  <c r="H56" i="3"/>
  <c r="H66" i="3" s="1"/>
  <c r="F55" i="3"/>
  <c r="G54" i="3"/>
  <c r="G56" i="3" s="1"/>
  <c r="F54" i="3"/>
  <c r="F56" i="3" s="1"/>
  <c r="X36" i="3"/>
  <c r="V36" i="3"/>
  <c r="U36" i="3"/>
  <c r="S36" i="3"/>
  <c r="P36" i="3"/>
  <c r="N36" i="3"/>
  <c r="L36" i="3"/>
  <c r="J36" i="3"/>
  <c r="J38" i="3" s="1"/>
  <c r="I36" i="3"/>
  <c r="H36" i="3"/>
  <c r="G34" i="3"/>
  <c r="F34" i="3"/>
  <c r="F31" i="3"/>
  <c r="G29" i="3"/>
  <c r="X27" i="3"/>
  <c r="V27" i="3"/>
  <c r="U27" i="3"/>
  <c r="S27" i="3"/>
  <c r="P27" i="3"/>
  <c r="N27" i="3"/>
  <c r="L27" i="3"/>
  <c r="I27" i="3"/>
  <c r="H27" i="3"/>
  <c r="G25" i="3"/>
  <c r="F25" i="3"/>
  <c r="G23" i="3"/>
  <c r="F23" i="3"/>
  <c r="F22" i="3"/>
  <c r="G21" i="3"/>
  <c r="F21" i="3"/>
  <c r="G20" i="3"/>
  <c r="F20" i="3"/>
  <c r="Y18" i="3"/>
  <c r="X18" i="3"/>
  <c r="V18" i="3"/>
  <c r="U18" i="3"/>
  <c r="S18" i="3"/>
  <c r="P18" i="3"/>
  <c r="N18" i="3"/>
  <c r="L18" i="3"/>
  <c r="I18" i="3"/>
  <c r="H18" i="3"/>
  <c r="G17" i="3"/>
  <c r="F17" i="3"/>
  <c r="G16" i="3"/>
  <c r="F16" i="3"/>
  <c r="Y14" i="3"/>
  <c r="X14" i="3"/>
  <c r="V14" i="3"/>
  <c r="V38" i="3" s="1"/>
  <c r="U14" i="3"/>
  <c r="S14" i="3"/>
  <c r="R14" i="3"/>
  <c r="R18" i="3" s="1"/>
  <c r="P14" i="3"/>
  <c r="N14" i="3"/>
  <c r="L14" i="3"/>
  <c r="I14" i="3"/>
  <c r="H14" i="3"/>
  <c r="G13" i="3"/>
  <c r="G14" i="3" s="1"/>
  <c r="F13" i="3"/>
  <c r="F14" i="3" s="1"/>
  <c r="X60" i="2"/>
  <c r="V60" i="2"/>
  <c r="U60" i="2"/>
  <c r="S60" i="2"/>
  <c r="P60" i="2"/>
  <c r="N60" i="2"/>
  <c r="L60" i="2"/>
  <c r="J60" i="2"/>
  <c r="J62" i="2" s="1"/>
  <c r="I60" i="2"/>
  <c r="H60" i="2"/>
  <c r="G58" i="2"/>
  <c r="F58" i="2"/>
  <c r="G56" i="2"/>
  <c r="G55" i="2"/>
  <c r="F55" i="2"/>
  <c r="F54" i="2"/>
  <c r="G52" i="2"/>
  <c r="X50" i="2"/>
  <c r="V50" i="2"/>
  <c r="U50" i="2"/>
  <c r="S50" i="2"/>
  <c r="R50" i="2"/>
  <c r="P50" i="2"/>
  <c r="N50" i="2"/>
  <c r="L50" i="2"/>
  <c r="I50" i="2"/>
  <c r="H50" i="2"/>
  <c r="G49" i="2"/>
  <c r="G50" i="2" s="1"/>
  <c r="F49" i="2"/>
  <c r="F50" i="2" s="1"/>
  <c r="X30" i="2"/>
  <c r="X32" i="2" s="1"/>
  <c r="V30" i="2"/>
  <c r="V32" i="2" s="1"/>
  <c r="U30" i="2"/>
  <c r="S30" i="2"/>
  <c r="S32" i="2" s="1"/>
  <c r="P30" i="2"/>
  <c r="N30" i="2"/>
  <c r="L30" i="2"/>
  <c r="J30" i="2"/>
  <c r="J32" i="2" s="1"/>
  <c r="I30" i="2"/>
  <c r="H30" i="2"/>
  <c r="F29" i="2"/>
  <c r="G28" i="2"/>
  <c r="F28" i="2"/>
  <c r="G26" i="2"/>
  <c r="F26" i="2"/>
  <c r="G24" i="2"/>
  <c r="F24" i="2"/>
  <c r="G22" i="2"/>
  <c r="F22" i="2"/>
  <c r="G20" i="2"/>
  <c r="F20" i="2"/>
  <c r="U16" i="2"/>
  <c r="U32" i="2" s="1"/>
  <c r="P16" i="2"/>
  <c r="N16" i="2"/>
  <c r="L16" i="2"/>
  <c r="I16" i="2"/>
  <c r="H16" i="2"/>
  <c r="G15" i="2"/>
  <c r="G16" i="2" s="1"/>
  <c r="F15" i="2"/>
  <c r="F16" i="2" s="1"/>
  <c r="X75" i="1"/>
  <c r="V75" i="1"/>
  <c r="U75" i="1"/>
  <c r="S75" i="1"/>
  <c r="P75" i="1"/>
  <c r="N75" i="1"/>
  <c r="L75" i="1"/>
  <c r="J75" i="1"/>
  <c r="I75" i="1"/>
  <c r="H75" i="1"/>
  <c r="F74" i="1"/>
  <c r="G73" i="1"/>
  <c r="G75" i="1" s="1"/>
  <c r="F73" i="1"/>
  <c r="X71" i="1"/>
  <c r="V71" i="1"/>
  <c r="U71" i="1"/>
  <c r="S71" i="1"/>
  <c r="P71" i="1"/>
  <c r="N71" i="1"/>
  <c r="L71" i="1"/>
  <c r="J71" i="1"/>
  <c r="I71" i="1"/>
  <c r="H71" i="1"/>
  <c r="G71" i="1"/>
  <c r="F70" i="1"/>
  <c r="F69" i="1"/>
  <c r="G67" i="1"/>
  <c r="F67" i="1"/>
  <c r="F65" i="1"/>
  <c r="X63" i="1"/>
  <c r="U63" i="1"/>
  <c r="S63" i="1"/>
  <c r="P63" i="1"/>
  <c r="N63" i="1"/>
  <c r="L63" i="1"/>
  <c r="J63" i="1"/>
  <c r="I63" i="1"/>
  <c r="H63" i="1"/>
  <c r="G62" i="1"/>
  <c r="G63" i="1" s="1"/>
  <c r="F62" i="1"/>
  <c r="F63" i="1" s="1"/>
  <c r="X60" i="1"/>
  <c r="X77" i="1" s="1"/>
  <c r="U60" i="1"/>
  <c r="S60" i="1"/>
  <c r="P60" i="1"/>
  <c r="N60" i="1"/>
  <c r="L60" i="1"/>
  <c r="J60" i="1"/>
  <c r="I60" i="1"/>
  <c r="H60" i="1"/>
  <c r="O60" i="1" s="1"/>
  <c r="G59" i="1"/>
  <c r="F59" i="1"/>
  <c r="G58" i="1"/>
  <c r="F58" i="1"/>
  <c r="G57" i="1"/>
  <c r="F57" i="1"/>
  <c r="F56" i="1"/>
  <c r="G55" i="1"/>
  <c r="F55" i="1"/>
  <c r="F54" i="1"/>
  <c r="X37" i="1"/>
  <c r="J37" i="1"/>
  <c r="X34" i="1"/>
  <c r="V34" i="1"/>
  <c r="U34" i="1"/>
  <c r="S34" i="1"/>
  <c r="R34" i="1"/>
  <c r="P34" i="1"/>
  <c r="N34" i="1"/>
  <c r="L34" i="1"/>
  <c r="J34" i="1"/>
  <c r="I34" i="1"/>
  <c r="H34" i="1"/>
  <c r="G33" i="1"/>
  <c r="F33" i="1"/>
  <c r="G32" i="1"/>
  <c r="F32" i="1"/>
  <c r="X30" i="1"/>
  <c r="V30" i="1"/>
  <c r="U30" i="1"/>
  <c r="S30" i="1"/>
  <c r="P30" i="1"/>
  <c r="N30" i="1"/>
  <c r="L30" i="1"/>
  <c r="J30" i="1"/>
  <c r="I30" i="1"/>
  <c r="H30" i="1"/>
  <c r="G30" i="1"/>
  <c r="F30" i="1"/>
  <c r="X21" i="1"/>
  <c r="X36" i="1" s="1"/>
  <c r="V21" i="1"/>
  <c r="U21" i="1"/>
  <c r="S21" i="1"/>
  <c r="P21" i="1"/>
  <c r="N21" i="1"/>
  <c r="L21" i="1"/>
  <c r="J21" i="1"/>
  <c r="I21" i="1"/>
  <c r="I37" i="1" s="1"/>
  <c r="H21" i="1"/>
  <c r="G20" i="1"/>
  <c r="F20" i="1"/>
  <c r="G19" i="1"/>
  <c r="F19" i="1"/>
  <c r="G18" i="1"/>
  <c r="F18" i="1"/>
  <c r="G17" i="1"/>
  <c r="F17" i="1"/>
  <c r="G16" i="1"/>
  <c r="F16" i="1"/>
  <c r="F15" i="1"/>
  <c r="J77" i="1" l="1"/>
  <c r="O71" i="1"/>
  <c r="L66" i="3"/>
  <c r="O50" i="2"/>
  <c r="G60" i="1"/>
  <c r="L37" i="1"/>
  <c r="N37" i="1"/>
  <c r="O30" i="1"/>
  <c r="L77" i="1"/>
  <c r="H38" i="3"/>
  <c r="X66" i="3"/>
  <c r="X38" i="3"/>
  <c r="N32" i="2"/>
  <c r="P66" i="3"/>
  <c r="F30" i="2"/>
  <c r="F32" i="2" s="1"/>
  <c r="O75" i="1"/>
  <c r="S38" i="3"/>
  <c r="J36" i="1"/>
  <c r="O34" i="1"/>
  <c r="I78" i="1"/>
  <c r="U38" i="3"/>
  <c r="O18" i="3"/>
  <c r="F62" i="3"/>
  <c r="F66" i="3" s="1"/>
  <c r="F27" i="3"/>
  <c r="O36" i="3"/>
  <c r="F21" i="1"/>
  <c r="P36" i="1"/>
  <c r="N77" i="1"/>
  <c r="O63" i="1"/>
  <c r="O16" i="2"/>
  <c r="L38" i="3"/>
  <c r="G27" i="3"/>
  <c r="G30" i="2"/>
  <c r="I38" i="3"/>
  <c r="S37" i="1"/>
  <c r="F34" i="1"/>
  <c r="P77" i="1"/>
  <c r="F71" i="1"/>
  <c r="F75" i="1"/>
  <c r="I33" i="2"/>
  <c r="O30" i="2"/>
  <c r="F60" i="2"/>
  <c r="F62" i="2" s="1"/>
  <c r="N38" i="3"/>
  <c r="F18" i="3"/>
  <c r="O27" i="3"/>
  <c r="V77" i="1"/>
  <c r="G21" i="1"/>
  <c r="G37" i="1" s="1"/>
  <c r="G81" i="1" s="1"/>
  <c r="U37" i="1"/>
  <c r="G34" i="1"/>
  <c r="F60" i="1"/>
  <c r="S77" i="1"/>
  <c r="L32" i="2"/>
  <c r="G60" i="2"/>
  <c r="G62" i="2" s="1"/>
  <c r="O60" i="2"/>
  <c r="O62" i="2" s="1"/>
  <c r="P38" i="3"/>
  <c r="G18" i="3"/>
  <c r="G38" i="3" s="1"/>
  <c r="F36" i="3"/>
  <c r="G66" i="3"/>
  <c r="S66" i="3"/>
  <c r="H37" i="1"/>
  <c r="V37" i="1"/>
  <c r="U77" i="1"/>
  <c r="G36" i="3"/>
  <c r="O62" i="3"/>
  <c r="G78" i="1"/>
  <c r="G77" i="1"/>
  <c r="G32" i="2"/>
  <c r="G33" i="2"/>
  <c r="L36" i="1"/>
  <c r="S36" i="1"/>
  <c r="P37" i="1"/>
  <c r="I32" i="2"/>
  <c r="H36" i="1"/>
  <c r="N36" i="1"/>
  <c r="U36" i="1"/>
  <c r="H77" i="1"/>
  <c r="O14" i="3"/>
  <c r="O56" i="3"/>
  <c r="O21" i="1"/>
  <c r="I36" i="1"/>
  <c r="V36" i="1"/>
  <c r="I77" i="1"/>
  <c r="G68" i="3" l="1"/>
  <c r="F38" i="3"/>
  <c r="F68" i="3" s="1"/>
  <c r="O38" i="3"/>
  <c r="O32" i="2"/>
  <c r="F78" i="1"/>
  <c r="O77" i="1"/>
  <c r="G36" i="1"/>
  <c r="F37" i="1"/>
  <c r="F81" i="1" s="1"/>
  <c r="F77" i="1"/>
  <c r="F33" i="2"/>
  <c r="F66" i="2" s="1"/>
  <c r="F36" i="1"/>
  <c r="F80" i="1" s="1"/>
  <c r="O66" i="3"/>
  <c r="G64" i="2"/>
  <c r="G66" i="2" s="1"/>
  <c r="F64" i="2"/>
  <c r="O37" i="1"/>
  <c r="O36" i="1"/>
  <c r="G80" i="1"/>
</calcChain>
</file>

<file path=xl/sharedStrings.xml><?xml version="1.0" encoding="utf-8"?>
<sst xmlns="http://schemas.openxmlformats.org/spreadsheetml/2006/main" count="668" uniqueCount="193">
  <si>
    <t>Wydział  Nauk o Zdrowiu</t>
  </si>
  <si>
    <t>Forma studiów: stacjonarne 2025- 2028</t>
  </si>
  <si>
    <t>Kierunek: POŁOŻNICTWO</t>
  </si>
  <si>
    <t>Czas trwania: VI semestrów</t>
  </si>
  <si>
    <t>PLAN STUDIÓW</t>
  </si>
  <si>
    <t xml:space="preserve"> pierwszego stopnia </t>
  </si>
  <si>
    <t>Rok akademicki 2025/2026</t>
  </si>
  <si>
    <t>Lp.</t>
  </si>
  <si>
    <t>Przedmiot</t>
  </si>
  <si>
    <t>Jednostka  organizacyjna Uniwersytetu Medycznego w Lublinie odpowiedzialna za realizację dydaktyki w danym zakresie</t>
  </si>
  <si>
    <t>OGÓŁEM</t>
  </si>
  <si>
    <t>SEMESTR I          Zajęcia teoretyczne - 12 tygodni; kształcenie praktyczne zblokowane - 3 tygodnie</t>
  </si>
  <si>
    <t>ZAJĘCIA TEORETYCZNE</t>
  </si>
  <si>
    <t>KSZTAŁCENIE PRAKTYCZNE</t>
  </si>
  <si>
    <t xml:space="preserve">Liczba godzin </t>
  </si>
  <si>
    <t>ECTS</t>
  </si>
  <si>
    <t>wykłady</t>
  </si>
  <si>
    <t>ćwiczenia</t>
  </si>
  <si>
    <t>ćwiczenia w oparciu o scenariusze wysokiej wierności</t>
  </si>
  <si>
    <t>Zatwierdzona liczebność grupy na ćwiczeniach</t>
  </si>
  <si>
    <t>seminaria</t>
  </si>
  <si>
    <t>Zatwierdzona liczebność grupy na seminarium</t>
  </si>
  <si>
    <t xml:space="preserve">Praca własna studenta pod kierunkiem nauczyciela </t>
  </si>
  <si>
    <t>suma godzin teoria</t>
  </si>
  <si>
    <t>ECTS zajęcia teoretyczne</t>
  </si>
  <si>
    <t>Forma zaliczenia zajęć teoretycznych</t>
  </si>
  <si>
    <t>zajęcia praktyczne</t>
  </si>
  <si>
    <t>Zatwierdzona liczebność grupy na zajęciach</t>
  </si>
  <si>
    <t>ECTS zajęcia praktyczne</t>
  </si>
  <si>
    <t>praktyki zawodowe</t>
  </si>
  <si>
    <t xml:space="preserve"> ECTS praktyki zawodowe</t>
  </si>
  <si>
    <t>Forma zaliczenia kształcenia praktycznego</t>
  </si>
  <si>
    <t>egzamin</t>
  </si>
  <si>
    <t>zaliczenie/ zaliczenie z oceną</t>
  </si>
  <si>
    <t>Przedmiot obowiązkowy</t>
  </si>
  <si>
    <t>BHP nie wliczone w pulę godzin</t>
  </si>
  <si>
    <t xml:space="preserve">Zakład Opieki Holistycznej i Zarządzania w Pielęgniarstwie </t>
  </si>
  <si>
    <t>-</t>
  </si>
  <si>
    <t>Zaliczenie</t>
  </si>
  <si>
    <t>Wychowanie fizyczne -nie wliczone godziny do ogółu</t>
  </si>
  <si>
    <t>Studium Wychowania Fizycznego i Sportu</t>
  </si>
  <si>
    <t>Moduł A - Nauki Przedkliniczne</t>
  </si>
  <si>
    <t>Anatomia</t>
  </si>
  <si>
    <t xml:space="preserve"> Zakład Anatomii Prawidłowej, Klinicznej i Obrazowej</t>
  </si>
  <si>
    <t>EGZAMIN</t>
  </si>
  <si>
    <t xml:space="preserve"> -</t>
  </si>
  <si>
    <r>
      <rPr>
        <b/>
        <u/>
        <sz val="12"/>
        <color rgb="FF000000"/>
        <rFont val="Times New Roman"/>
        <family val="1"/>
        <charset val="238"/>
      </rPr>
      <t xml:space="preserve">Biochemia </t>
    </r>
    <r>
      <rPr>
        <sz val="12"/>
        <color rgb="FF000000"/>
        <rFont val="Times New Roman"/>
        <family val="1"/>
        <charset val="238"/>
      </rPr>
      <t>i biofizyka</t>
    </r>
  </si>
  <si>
    <t xml:space="preserve"> Zakład Biochemii i Biologii Molekularnej</t>
  </si>
  <si>
    <t>Zaliczenie z oceną</t>
  </si>
  <si>
    <r>
      <rPr>
        <sz val="12"/>
        <color rgb="FF000000"/>
        <rFont val="Times New Roman"/>
        <family val="1"/>
        <charset val="238"/>
      </rPr>
      <t xml:space="preserve">Biochemia i </t>
    </r>
    <r>
      <rPr>
        <b/>
        <u/>
        <sz val="12"/>
        <color rgb="FF000000"/>
        <rFont val="Times New Roman"/>
        <family val="1"/>
        <charset val="238"/>
      </rPr>
      <t>biofizyka</t>
    </r>
  </si>
  <si>
    <t xml:space="preserve"> Zakład Biofizyki</t>
  </si>
  <si>
    <r>
      <rPr>
        <b/>
        <u/>
        <sz val="12"/>
        <color rgb="FF000000"/>
        <rFont val="Times New Roman"/>
        <family val="1"/>
        <charset val="238"/>
      </rPr>
      <t>Embriologia</t>
    </r>
    <r>
      <rPr>
        <b/>
        <sz val="12"/>
        <color rgb="FF000000"/>
        <rFont val="Times New Roman"/>
        <family val="1"/>
        <charset val="238"/>
      </rPr>
      <t xml:space="preserve"> i genetyka</t>
    </r>
  </si>
  <si>
    <t xml:space="preserve"> Zakład Histologii Embriologii i Cytofizjologii</t>
  </si>
  <si>
    <t>Fizjologia</t>
  </si>
  <si>
    <t xml:space="preserve"> Zakład Fizjologii Człowieka</t>
  </si>
  <si>
    <t xml:space="preserve">Zaliczenie </t>
  </si>
  <si>
    <r>
      <rPr>
        <b/>
        <sz val="12"/>
        <color rgb="FF000000"/>
        <rFont val="Times New Roman"/>
        <family val="1"/>
        <charset val="238"/>
      </rPr>
      <t xml:space="preserve">Mikrobiologia i </t>
    </r>
    <r>
      <rPr>
        <b/>
        <u/>
        <sz val="12"/>
        <color rgb="FF000000"/>
        <rFont val="Times New Roman"/>
        <family val="1"/>
        <charset val="238"/>
      </rPr>
      <t>parazytologia</t>
    </r>
  </si>
  <si>
    <t>Zakład Biologii i Parazytologii</t>
  </si>
  <si>
    <t>RAZEM:</t>
  </si>
  <si>
    <t xml:space="preserve">Moduł B - Nauki społeczne i humanizm w położnictwie </t>
  </si>
  <si>
    <t>Zdrowie Publiczne</t>
  </si>
  <si>
    <t>Zakład Edukacji Zdrowotnej</t>
  </si>
  <si>
    <t>Pedagogika</t>
  </si>
  <si>
    <t xml:space="preserve"> Zakład Promocji Zdrowia</t>
  </si>
  <si>
    <t>Psychologia</t>
  </si>
  <si>
    <t xml:space="preserve"> Zakład Psychologii</t>
  </si>
  <si>
    <t>Akademicka Pracownia Testów Psychologicznych</t>
  </si>
  <si>
    <t>Socjologia</t>
  </si>
  <si>
    <t xml:space="preserve"> Zakład Nauk Humanistycznych i Medycyny Społecznej</t>
  </si>
  <si>
    <t>Etyka zawodu położnej</t>
  </si>
  <si>
    <t>Zakład Opieki Holistycznej i Zarządzania w Pielęgniarstwie</t>
  </si>
  <si>
    <t>Współpraca i komunikacja w zespole interprofesjonalnym</t>
  </si>
  <si>
    <t>Moduł C -  Nauki w zakresie podstaw opieki położniczej/ Moduł E - Zajęcia praktyczne/ Moduł F - Praktyki zawodowe</t>
  </si>
  <si>
    <t xml:space="preserve">Podstawy położnictwa </t>
  </si>
  <si>
    <t>Zakład Koordynowanej Opieki Położniczej</t>
  </si>
  <si>
    <t xml:space="preserve">Zakład Podstaw Pielęgniarstwa </t>
  </si>
  <si>
    <t>RAZEM w semestrze I:</t>
  </si>
  <si>
    <t>RAZEM w semestrze I (z godz. BHP i wych fiz.  ):</t>
  </si>
  <si>
    <t>Wydział Nauk o Zdrowiu</t>
  </si>
  <si>
    <t>Forma studiów: stacjonarne 2025 - 2028</t>
  </si>
  <si>
    <r>
      <rPr>
        <b/>
        <sz val="12"/>
        <rFont val="Times New Roman"/>
        <family val="1"/>
        <charset val="238"/>
      </rPr>
      <t xml:space="preserve">Kierunek: </t>
    </r>
    <r>
      <rPr>
        <b/>
        <sz val="12"/>
        <rFont val="Czcionka tekstu podstawowego"/>
        <family val="2"/>
        <charset val="238"/>
      </rPr>
      <t>POŁOŻNICTWO</t>
    </r>
  </si>
  <si>
    <t>SEMESTR II  Zajęcia teoretyczne - 12 tygodni; kształcenie praktyczne zblokowane - 3 tygodnie + 4 tygodnie w teminie lipiec lub wrzesień</t>
  </si>
  <si>
    <t>zaliczenie/zaliczenie z oceną</t>
  </si>
  <si>
    <t>Moduł A - Nauki przedkliniczne</t>
  </si>
  <si>
    <r>
      <rPr>
        <sz val="11"/>
        <color rgb="FF000000"/>
        <rFont val="Times New Roman"/>
        <family val="1"/>
        <charset val="238"/>
      </rPr>
      <t>Embriologia</t>
    </r>
    <r>
      <rPr>
        <b/>
        <sz val="11"/>
        <color rgb="FF000000"/>
        <rFont val="Times New Roman"/>
        <family val="1"/>
        <charset val="238"/>
      </rPr>
      <t xml:space="preserve"> i </t>
    </r>
    <r>
      <rPr>
        <b/>
        <u/>
        <sz val="11"/>
        <color rgb="FF000000"/>
        <rFont val="Times New Roman"/>
        <family val="1"/>
        <charset val="238"/>
      </rPr>
      <t>genetyka</t>
    </r>
  </si>
  <si>
    <t>Zakład Genetyki Klinicznej</t>
  </si>
  <si>
    <t>Farmakologia</t>
  </si>
  <si>
    <t xml:space="preserve">Zakład Farmakologii </t>
  </si>
  <si>
    <r>
      <rPr>
        <b/>
        <u/>
        <sz val="11"/>
        <color rgb="FF000000"/>
        <rFont val="Times New Roman"/>
        <family val="1"/>
        <charset val="238"/>
      </rPr>
      <t xml:space="preserve">Mikrobiologia </t>
    </r>
    <r>
      <rPr>
        <b/>
        <sz val="11"/>
        <color rgb="FF000000"/>
        <rFont val="Times New Roman"/>
        <family val="1"/>
        <charset val="238"/>
      </rPr>
      <t xml:space="preserve">i </t>
    </r>
    <r>
      <rPr>
        <sz val="11"/>
        <color rgb="FF000000"/>
        <rFont val="Times New Roman"/>
        <family val="1"/>
        <charset val="238"/>
      </rPr>
      <t>parazytologia</t>
    </r>
  </si>
  <si>
    <t>Katedra i Zakład Mikrobiologii Lekarskiej</t>
  </si>
  <si>
    <t>Patologia</t>
  </si>
  <si>
    <t>Patofizjologia</t>
  </si>
  <si>
    <t>Zakład Patofizjologii</t>
  </si>
  <si>
    <t>Patomorfologia</t>
  </si>
  <si>
    <t>Samodzielna Pracownia Biologii Medycznej</t>
  </si>
  <si>
    <t>Moduł B - Nauki społeczne i humanizm w położnictwie</t>
  </si>
  <si>
    <t>Język angielski</t>
  </si>
  <si>
    <t>Studium Praktycznej Nauki Języków Obcych</t>
  </si>
  <si>
    <t>Badanie fizykalne w praktyce zawodowej położnej</t>
  </si>
  <si>
    <t>Pracownia Umiejętności Klinicznych</t>
  </si>
  <si>
    <t xml:space="preserve">Zakład Położnictwa i Ginekologii        </t>
  </si>
  <si>
    <t>PL.PO.P.ST.2024/2027.1.2.18</t>
  </si>
  <si>
    <t>Promocja zdrowia</t>
  </si>
  <si>
    <t>Zakład Promocji Zdrowia</t>
  </si>
  <si>
    <t>Zaliczenie z oceną</t>
  </si>
  <si>
    <t>23.</t>
  </si>
  <si>
    <t>PL.PO.P.ST.2024/2027.1.1/2.11</t>
  </si>
  <si>
    <t>Podstawy położnictwa</t>
  </si>
  <si>
    <t>Moduł D - Nauki w zakresie opieki specjalistycznej/ Moduł E - Zajęcia praktyczne</t>
  </si>
  <si>
    <t>Techniki położnicze i prowadzenie porodu</t>
  </si>
  <si>
    <t>Zakład Opieki Specjalistycznej w Położnictwie</t>
  </si>
  <si>
    <t>Podstawy ratownictwa medycznego</t>
  </si>
  <si>
    <t xml:space="preserve">Samodzielna Pracownia Medycznych Czynności Ratunkowych i Ratownictwa Specjalistycznego
</t>
  </si>
  <si>
    <t>RAZEM w semestrze II:</t>
  </si>
  <si>
    <t>1 ROK STUDIÓW</t>
  </si>
  <si>
    <r>
      <rPr>
        <b/>
        <sz val="11"/>
        <color rgb="FFFF0000"/>
        <rFont val="Times New Roman"/>
        <family val="1"/>
        <charset val="238"/>
      </rPr>
      <t>NAUKI PODSTAWOWE</t>
    </r>
    <r>
      <rPr>
        <sz val="11"/>
        <color rgb="FFFF0000"/>
        <rFont val="Times New Roman"/>
        <family val="1"/>
        <charset val="238"/>
      </rPr>
      <t xml:space="preserve"> - 265 godz./ 9,5 ECTS;</t>
    </r>
    <r>
      <rPr>
        <b/>
        <sz val="11"/>
        <color rgb="FFFF0000"/>
        <rFont val="Times New Roman"/>
        <family val="1"/>
        <charset val="238"/>
      </rPr>
      <t xml:space="preserve"> NAUKI SPOŁECZNE I HUMANISTYCZNE </t>
    </r>
    <r>
      <rPr>
        <sz val="11"/>
        <color rgb="FFFF0000"/>
        <rFont val="Times New Roman"/>
        <family val="1"/>
        <charset val="238"/>
      </rPr>
      <t xml:space="preserve">- 30 godz./ 1 ECTS; NAUKI W ZAKRESIE </t>
    </r>
    <r>
      <rPr>
        <b/>
        <sz val="11"/>
        <color rgb="FFFF0000"/>
        <rFont val="Times New Roman"/>
        <family val="1"/>
        <charset val="238"/>
      </rPr>
      <t>PODSTAW OPIEKI POŁOŻNICZEJ</t>
    </r>
    <r>
      <rPr>
        <sz val="11"/>
        <color rgb="FFFF0000"/>
        <rFont val="Times New Roman"/>
        <family val="1"/>
        <charset val="238"/>
      </rPr>
      <t xml:space="preserve">- 305 godz./12,5 ECTS; NAUKI W ZAKRESIE </t>
    </r>
    <r>
      <rPr>
        <b/>
        <sz val="11"/>
        <color rgb="FFFF0000"/>
        <rFont val="Times New Roman"/>
        <family val="1"/>
        <charset val="238"/>
      </rPr>
      <t>OPIEKI SPECJALISTYCZNEJ</t>
    </r>
    <r>
      <rPr>
        <sz val="11"/>
        <color rgb="FFFF0000"/>
        <rFont val="Times New Roman"/>
        <family val="1"/>
        <charset val="238"/>
      </rPr>
      <t xml:space="preserve"> - 265 godz./ 9 ECTS; </t>
    </r>
    <r>
      <rPr>
        <b/>
        <sz val="11"/>
        <color rgb="FFFF0000"/>
        <rFont val="Times New Roman"/>
        <family val="1"/>
        <charset val="238"/>
      </rPr>
      <t>ZAJĘCIA PRAKTYCZNE</t>
    </r>
    <r>
      <rPr>
        <sz val="11"/>
        <color rgb="FFFF0000"/>
        <rFont val="Times New Roman"/>
        <family val="1"/>
        <charset val="238"/>
      </rPr>
      <t xml:space="preserve"> - 260 godz./9,5 ECTS; </t>
    </r>
    <r>
      <rPr>
        <b/>
        <sz val="11"/>
        <color rgb="FFFF0000"/>
        <rFont val="Times New Roman"/>
        <family val="1"/>
        <charset val="238"/>
      </rPr>
      <t>PRAKTYKA ZAWODOWA</t>
    </r>
    <r>
      <rPr>
        <sz val="11"/>
        <color rgb="FFFF0000"/>
        <rFont val="Times New Roman"/>
        <family val="1"/>
        <charset val="238"/>
      </rPr>
      <t xml:space="preserve"> - 40 godz./2 ECTS</t>
    </r>
  </si>
  <si>
    <r>
      <rPr>
        <b/>
        <sz val="10"/>
        <color rgb="FFFF0000"/>
        <rFont val="Times New Roman"/>
        <family val="1"/>
        <charset val="238"/>
      </rPr>
      <t xml:space="preserve">                                                                                                    ZAJĘCIA PRAKTYCZNE i PRAKTYKA ZAWODOWA - SEMESTR I i II
 Zajęcia praktyczne zblokowane w grupach 5 osobowych pod kierunkiem nauczyciela w oddziałach szpitalnych (160 godzin) [6 ECTS]: z grupy treści programowych kierunkowych w zakresie: Podstaw opieki położniczej:
</t>
    </r>
    <r>
      <rPr>
        <sz val="10"/>
        <color rgb="FFFF0000"/>
        <rFont val="Times New Roman"/>
        <family val="1"/>
        <charset val="238"/>
      </rPr>
      <t xml:space="preserve"> 80 godz. /2 tygodnie/   oddział położniczo-noworodkowy  (proponowany termin: styczeń) </t>
    </r>
    <r>
      <rPr>
        <b/>
        <sz val="10"/>
        <color rgb="FFFF0000"/>
        <rFont val="Times New Roman"/>
        <family val="1"/>
        <charset val="238"/>
      </rPr>
      <t xml:space="preserve">[3 ECTS]
</t>
    </r>
    <r>
      <rPr>
        <sz val="10"/>
        <color rgb="FFFF0000"/>
        <rFont val="Times New Roman"/>
        <family val="1"/>
        <charset val="238"/>
      </rPr>
      <t xml:space="preserve"> 80 godz. /2 tygodnie/   oddział ginekologii    (proponowany termin: maj / czerwiec) </t>
    </r>
    <r>
      <rPr>
        <b/>
        <sz val="10"/>
        <color rgb="FFFF0000"/>
        <rFont val="Times New Roman"/>
        <family val="1"/>
        <charset val="238"/>
      </rPr>
      <t xml:space="preserve">[3 ECTS]
</t>
    </r>
    <r>
      <rPr>
        <sz val="10"/>
        <color rgb="FFFF000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 xml:space="preserve">Praktyka zawodowa z grupy treści programowych kierunkowych w zakresie: Podstaw opieki położniczej w grupach 5 osobowych (80 godz./2 tygodnie) [3 ECTS]:
</t>
    </r>
    <r>
      <rPr>
        <sz val="10"/>
        <color rgb="FFFF0000"/>
        <rFont val="Times New Roman"/>
        <family val="1"/>
        <charset val="238"/>
      </rPr>
      <t xml:space="preserve"> 40 godz. /1 tydzień/   oddział położniczo-noworodkowy (proponowany termin: styczeń) </t>
    </r>
    <r>
      <rPr>
        <b/>
        <sz val="10"/>
        <color rgb="FFFF0000"/>
        <rFont val="Times New Roman"/>
        <family val="1"/>
        <charset val="238"/>
      </rPr>
      <t xml:space="preserve">[1 ECTS]
</t>
    </r>
    <r>
      <rPr>
        <sz val="10"/>
        <color rgb="FFFF0000"/>
        <rFont val="Times New Roman"/>
        <family val="1"/>
        <charset val="238"/>
      </rPr>
      <t xml:space="preserve"> 40 godz. /1 tydzień/   oddział ginekologii    (proponowany termin: maj / czerwiec) </t>
    </r>
    <r>
      <rPr>
        <b/>
        <sz val="10"/>
        <color rgb="FFFF0000"/>
        <rFont val="Times New Roman"/>
        <family val="1"/>
        <charset val="238"/>
      </rPr>
      <t xml:space="preserve">[2 ECTS]
</t>
    </r>
    <r>
      <rPr>
        <sz val="10"/>
        <color rgb="FFFF000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 xml:space="preserve">Zajęcia praktyczne zblokowane w grupach 5 osobowych pod kierunkiem nauczyciela w sali porodowej w grupach 5 osobowych (160 godzin) [5,5 ECTS]:
</t>
    </r>
    <r>
      <rPr>
        <sz val="10"/>
        <color rgb="FFFF0000"/>
        <rFont val="Times New Roman"/>
        <family val="1"/>
        <charset val="238"/>
      </rPr>
      <t xml:space="preserve">z grupy treści programowych kierunkowych w zakresie: </t>
    </r>
    <r>
      <rPr>
        <b/>
        <sz val="10"/>
        <color rgb="FFFF0000"/>
        <rFont val="Times New Roman"/>
        <family val="1"/>
        <charset val="238"/>
      </rPr>
      <t xml:space="preserve">Technik położniczych i prowadzenia porodu:
</t>
    </r>
    <r>
      <rPr>
        <sz val="10"/>
        <color rgb="FFFF0000"/>
        <rFont val="Times New Roman"/>
        <family val="1"/>
        <charset val="238"/>
      </rPr>
      <t xml:space="preserve">160 godz./4 tygodnie/   sala porodowa    (proponowany termin: lipiec / wrzesień)
</t>
    </r>
    <r>
      <rPr>
        <b/>
        <sz val="10"/>
        <color rgb="FFFF0000"/>
        <rFont val="Times New Roman"/>
        <family val="1"/>
        <charset val="238"/>
      </rPr>
      <t xml:space="preserve">Zajęcia praktyczne w grupach 5 osobowych pod kierunkiem nauczyciela z grupy tresci programowych kierunkowych w zakresie: </t>
    </r>
    <r>
      <rPr>
        <b/>
        <u/>
        <sz val="10"/>
        <color rgb="FFFF0000"/>
        <rFont val="Times New Roman"/>
        <family val="1"/>
        <charset val="238"/>
      </rPr>
      <t>Promocji zdrowia</t>
    </r>
    <r>
      <rPr>
        <sz val="10"/>
        <color rgb="FFFF0000"/>
        <rFont val="Times New Roman"/>
        <family val="1"/>
        <charset val="238"/>
      </rPr>
      <t xml:space="preserve"> 20 godz. [1 ECTS] (proponowany termin: II sem.)
</t>
    </r>
    <r>
      <rPr>
        <b/>
        <u/>
        <sz val="10"/>
        <color rgb="FFFF0000"/>
        <rFont val="Times New Roman"/>
        <family val="1"/>
        <charset val="238"/>
      </rPr>
      <t xml:space="preserve">UWAGA! 
</t>
    </r>
    <r>
      <rPr>
        <sz val="10"/>
        <color rgb="FFFF0000"/>
        <rFont val="Times New Roman"/>
        <family val="1"/>
        <charset val="238"/>
      </rPr>
      <t xml:space="preserve">Obowiązkowe szkolenie w zakresie bezpieczeństwa i higieny pracy – w wymiarze nie mniejszym niż 4 godz., obejmujące wszystkich studentów rozpoczynających naukę w uczelni, zgodnie  z §3.1. Rozporządzenia Ministra Nauki i Szkolnictwa Wyższego z dnia 30 października 2018r. w sprawiesposobu zapewnienia w uczelni bezpiecznych i higienicznych warunków pracy i kształcenia / Dz. U.  poz. 2090/
</t>
    </r>
  </si>
  <si>
    <t>Rok akademicki 2026/2027</t>
  </si>
  <si>
    <t>SEMESTR III     Zajęcia teoretyczne - 11 tygodni.; kształcenie praktyczne zblokowane - 4 tygodnie</t>
  </si>
  <si>
    <t>Moduł D - Nauki w zakresie opieki specjalistycznej/ Moduł E - Zajęcia praktyczne/ Moduł F - Praktyki zawodowe</t>
  </si>
  <si>
    <t>Badania naukowe w położnictwie</t>
  </si>
  <si>
    <t>Pracownia Umiejętności Klnicznych</t>
  </si>
  <si>
    <t>Zakład Interny i Pielęgniarstwa Internistycznego</t>
  </si>
  <si>
    <t>_</t>
  </si>
  <si>
    <t>Neonatologia i opieka neonatologiczna</t>
  </si>
  <si>
    <t>Zakład Pediatrii i Pielęgniarstwa Pediatrycznego</t>
  </si>
  <si>
    <t>Zakład Pielęgniarstwa Położniczo-Ginekologicznego</t>
  </si>
  <si>
    <t>Położnictwo i opieka położnicza</t>
  </si>
  <si>
    <t>Zakład Położnictwa i Ginekologii</t>
  </si>
  <si>
    <t xml:space="preserve"> - </t>
  </si>
  <si>
    <t>Psychiatria</t>
  </si>
  <si>
    <t>Zakład Psychiatrii i Pielęgniarstwa Psychiatrycznego</t>
  </si>
  <si>
    <t>Zakład  Opieki  Specjalistycznej w Położnictwie</t>
  </si>
  <si>
    <t>RAZEM w semestrze III:</t>
  </si>
  <si>
    <t>RAZEM w semestrze III z Wych. Fiz.:</t>
  </si>
  <si>
    <t>Forma studiów: stacjonarne 2024- 2027</t>
  </si>
  <si>
    <t xml:space="preserve">                  Czas trwania: VI semestrów</t>
  </si>
  <si>
    <t>pierwszego stopnia</t>
  </si>
  <si>
    <t>Kod przedmiotu</t>
  </si>
  <si>
    <t>SEMESTR IV     Zajęcia teoretyczne - 8 tygodni; kształcenie praktyczne zblokowane - 7 tygodni</t>
  </si>
  <si>
    <t>ECTS zajęcia prktyczne</t>
  </si>
  <si>
    <t>Język obcy - język angielski</t>
  </si>
  <si>
    <t>Chirurgia</t>
  </si>
  <si>
    <t>Zakład Chirurgii i Pielęgniarstwa Chirurgicznego</t>
  </si>
  <si>
    <t xml:space="preserve">Choroby wewnętrzne      </t>
  </si>
  <si>
    <t>Pediatria i pielęgniarstwo pediatryczne</t>
  </si>
  <si>
    <t>RAZEM w semesrze IV:</t>
  </si>
  <si>
    <t>II ROK STUDIÓW</t>
  </si>
  <si>
    <t>II ROK STUDIÓW + Wych.fiz.</t>
  </si>
  <si>
    <t>Rok akademicki 2027/2028</t>
  </si>
  <si>
    <t>SEMESTR V  Zajęcia teoretyczne 15 tygodni</t>
  </si>
  <si>
    <t xml:space="preserve">ECTS zajęcia praktyczne </t>
  </si>
  <si>
    <t xml:space="preserve">Moduł A - Nauki przedkliniczne </t>
  </si>
  <si>
    <t>Radiologia</t>
  </si>
  <si>
    <t>Zakład Radiololgii Zabiegowej i Neuroradiologii</t>
  </si>
  <si>
    <t>Prawo medyczne</t>
  </si>
  <si>
    <t>Pracownia Prawa Medycznego i Farmaceutycznego</t>
  </si>
  <si>
    <t>Moduł C -  Nauki w zakresie podstaw opieki położniczej/ Moduł E - Zajęcia praktyczne</t>
  </si>
  <si>
    <t xml:space="preserve"> Organizacja pracy położnej </t>
  </si>
  <si>
    <t>Zakażenia szpitalne</t>
  </si>
  <si>
    <t xml:space="preserve"> Zakład Higieny i Epidemiologii</t>
  </si>
  <si>
    <t>Dietetyka</t>
  </si>
  <si>
    <t>Zakad Edukacji Dietetycznej i Żywieniowej</t>
  </si>
  <si>
    <t>Opieka położnej w podstawowej opiece zdrowotnej</t>
  </si>
  <si>
    <t>Zakład Pielęgniarstwa Rodzinnego i Geriatrycznego</t>
  </si>
  <si>
    <t xml:space="preserve">Zajęcia fakultatywne do wyboru: </t>
  </si>
  <si>
    <t>Język migowy</t>
  </si>
  <si>
    <t>lub Telemedycyna i e-zdrowie</t>
  </si>
  <si>
    <t>Zakład Informatyki i Statystyki Medycznej z Pracownią E-Zdrowia</t>
  </si>
  <si>
    <t>Anestezjologia i stany zagrożenia życia</t>
  </si>
  <si>
    <t>Zakład Pielęgniarstwa Anestezjologicznego i Intensywnej Opieki Medycznej</t>
  </si>
  <si>
    <t>Ginekologia i opieka ginekologiczna</t>
  </si>
  <si>
    <t>Zakład Pielęgniarstwa Położniczo-Ginekoloicznego</t>
  </si>
  <si>
    <t>Rehabilitacja w położnictwie, neonatologii i ginekologii</t>
  </si>
  <si>
    <t xml:space="preserve">Zakład Rehabilitacji i Fizjoterapii </t>
  </si>
  <si>
    <t>Techniki położnicze i prowadzenie porodu</t>
  </si>
  <si>
    <t>Zakład  Opieki Specjalistycznej w Położnictwie</t>
  </si>
  <si>
    <t xml:space="preserve"> </t>
  </si>
  <si>
    <t>RAZEM w semestrze V:</t>
  </si>
  <si>
    <t>Forma studiów: stacjonarne 2024 - 2027</t>
  </si>
  <si>
    <r>
      <rPr>
        <b/>
        <sz val="12"/>
        <color rgb="FF000000"/>
        <rFont val="Times New Roman"/>
        <family val="1"/>
        <charset val="238"/>
      </rPr>
      <t xml:space="preserve">Kierunek: </t>
    </r>
    <r>
      <rPr>
        <b/>
        <sz val="12"/>
        <color rgb="FFFF0000"/>
        <rFont val="Times New Roman"/>
        <family val="1"/>
        <charset val="238"/>
      </rPr>
      <t>POŁOŻNICTWO</t>
    </r>
  </si>
  <si>
    <t xml:space="preserve">SEMESTR VI   Kształcenie praktyczne - 18 tygodni </t>
  </si>
  <si>
    <t>zaliczenie /zaliczenie z oceną</t>
  </si>
  <si>
    <t>Moduł C -  Nauki w zakresie podstaw opieki położniczej/ Moduł F - Praktyki zawodowe</t>
  </si>
  <si>
    <t xml:space="preserve">Opieka położnej w podstawowej opiece zdrowotnej </t>
  </si>
  <si>
    <t xml:space="preserve">Zakład Pielęgniarstwa Rodzinnego i Geriatrycznego </t>
  </si>
  <si>
    <t>Zakład Pielęgniarstwa Położniczo-Ginekoloicznego (Blok operacyjny)</t>
  </si>
  <si>
    <t>EGZAMIN DYPLOMOWY</t>
  </si>
  <si>
    <t>Przygotowanie do egzaminu dyplomowego</t>
  </si>
  <si>
    <t>RAZEM w semestrze VI:</t>
  </si>
  <si>
    <t>III ROK STUDIÓW</t>
  </si>
  <si>
    <t xml:space="preserve">Choroby wewnętrzne   </t>
  </si>
  <si>
    <r>
      <t xml:space="preserve">Zasoby i system informacji w ochronie zdrowia </t>
    </r>
    <r>
      <rPr>
        <b/>
        <i/>
        <sz val="12"/>
        <rFont val="Times New Roman"/>
        <family val="1"/>
        <charset val="238"/>
      </rPr>
      <t>(zajęcia realizowane w formie zdalnej;    e-wykład)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</si>
</sst>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>
    <font>
      <sz val="11"/>
      <color rgb="FF000000"/>
      <name val="Czcionka tekstu podstawowego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u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2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rgb="FF00B050"/>
      <name val="Czcionka tekstu podstawowego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name val="Czcionka tekstu podstawowego"/>
      <charset val="238"/>
    </font>
    <font>
      <b/>
      <sz val="18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i/>
      <sz val="12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b/>
      <sz val="14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b/>
      <sz val="12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4BD97"/>
        <bgColor rgb="FFB2B2B2"/>
      </patternFill>
    </fill>
    <fill>
      <patternFill patternType="solid">
        <fgColor rgb="FFFFFFCC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969696"/>
        <bgColor rgb="FF948A54"/>
      </patternFill>
    </fill>
    <fill>
      <patternFill patternType="solid">
        <fgColor rgb="FFFFFFFF"/>
        <bgColor rgb="FFFFFFCC"/>
      </patternFill>
    </fill>
    <fill>
      <patternFill patternType="solid">
        <fgColor rgb="FFFDEADA"/>
        <bgColor rgb="FFF2DCDB"/>
      </patternFill>
    </fill>
    <fill>
      <patternFill patternType="solid">
        <fgColor rgb="FFFFFF99"/>
        <bgColor rgb="FFFFFFCC"/>
      </patternFill>
    </fill>
    <fill>
      <patternFill patternType="solid">
        <fgColor rgb="FFFFC000"/>
        <bgColor rgb="FFFFCC00"/>
      </patternFill>
    </fill>
    <fill>
      <patternFill patternType="solid">
        <fgColor rgb="FFD99694"/>
        <bgColor rgb="FFFF8080"/>
      </patternFill>
    </fill>
    <fill>
      <patternFill patternType="solid">
        <fgColor rgb="FFFF8080"/>
        <bgColor rgb="FFD99694"/>
      </patternFill>
    </fill>
    <fill>
      <patternFill patternType="solid">
        <fgColor rgb="FFD9D9D9"/>
        <bgColor rgb="FFF2DCDB"/>
      </patternFill>
    </fill>
    <fill>
      <patternFill patternType="solid">
        <fgColor rgb="FFFFCC00"/>
        <bgColor rgb="FFFFC000"/>
      </patternFill>
    </fill>
    <fill>
      <patternFill patternType="solid">
        <fgColor rgb="FFDBEEF4"/>
        <bgColor rgb="FFD9D9D9"/>
      </patternFill>
    </fill>
    <fill>
      <patternFill patternType="solid">
        <fgColor rgb="FF948A54"/>
        <bgColor rgb="FF969696"/>
      </patternFill>
    </fill>
    <fill>
      <patternFill patternType="solid">
        <fgColor rgb="FFE6B9B8"/>
        <bgColor rgb="FFCCC1DA"/>
      </patternFill>
    </fill>
    <fill>
      <patternFill patternType="solid">
        <fgColor rgb="FFF2DCDB"/>
        <bgColor rgb="FFFDEADA"/>
      </patternFill>
    </fill>
    <fill>
      <patternFill patternType="solid">
        <fgColor rgb="FFFFC000"/>
        <bgColor rgb="FFE6B9B8"/>
      </patternFill>
    </fill>
    <fill>
      <patternFill patternType="solid">
        <fgColor theme="0"/>
        <bgColor rgb="FFE6B9B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E6B9B8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 tint="-0.34998626667073579"/>
        <bgColor rgb="FF993366"/>
      </patternFill>
    </fill>
    <fill>
      <patternFill patternType="solid">
        <fgColor theme="0" tint="-0.34998626667073579"/>
        <bgColor rgb="FFB2B2B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FFFFCC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40" fillId="0" borderId="0"/>
    <xf numFmtId="0" fontId="1" fillId="0" borderId="1">
      <alignment horizontal="center" vertical="center" wrapText="1"/>
    </xf>
    <xf numFmtId="0" fontId="40" fillId="0" borderId="0"/>
    <xf numFmtId="0" fontId="40" fillId="0" borderId="2">
      <alignment horizontal="center" vertical="center" wrapText="1"/>
    </xf>
    <xf numFmtId="0" fontId="2" fillId="2" borderId="2">
      <alignment horizontal="center" vertical="center" wrapText="1"/>
    </xf>
    <xf numFmtId="0" fontId="1" fillId="0" borderId="1"/>
    <xf numFmtId="0" fontId="1" fillId="0" borderId="1">
      <alignment horizontal="center" vertical="center" wrapText="1"/>
    </xf>
    <xf numFmtId="0" fontId="40" fillId="0" borderId="3"/>
    <xf numFmtId="0" fontId="40" fillId="0" borderId="0">
      <alignment horizontal="center" vertical="center" wrapText="1"/>
    </xf>
    <xf numFmtId="0" fontId="3" fillId="0" borderId="4">
      <alignment horizontal="left" vertical="center"/>
    </xf>
    <xf numFmtId="0" fontId="40" fillId="3" borderId="5" applyProtection="0"/>
  </cellStyleXfs>
  <cellXfs count="499">
    <xf numFmtId="0" fontId="0" fillId="0" borderId="0" xfId="0"/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11" applyFont="1" applyFill="1" applyBorder="1" applyAlignment="1" applyProtection="1">
      <alignment horizontal="center" vertical="center" wrapText="1"/>
    </xf>
    <xf numFmtId="0" fontId="11" fillId="7" borderId="3" xfId="0" applyFont="1" applyFill="1" applyBorder="1"/>
    <xf numFmtId="0" fontId="1" fillId="7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2" xfId="5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wrapText="1"/>
    </xf>
    <xf numFmtId="0" fontId="0" fillId="6" borderId="0" xfId="0" applyFill="1"/>
    <xf numFmtId="0" fontId="0" fillId="10" borderId="0" xfId="0" applyFill="1"/>
    <xf numFmtId="0" fontId="8" fillId="0" borderId="27" xfId="0" applyFont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2" xfId="4" applyFont="1">
      <alignment horizontal="center" vertical="center" wrapText="1"/>
    </xf>
    <xf numFmtId="0" fontId="2" fillId="12" borderId="28" xfId="0" applyFont="1" applyFill="1" applyBorder="1" applyAlignment="1">
      <alignment horizontal="center" vertical="center" wrapText="1"/>
    </xf>
    <xf numFmtId="0" fontId="1" fillId="12" borderId="2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3" xfId="8" applyFont="1" applyAlignment="1">
      <alignment horizontal="center" vertical="center" wrapText="1"/>
    </xf>
    <xf numFmtId="0" fontId="2" fillId="0" borderId="3" xfId="8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3" xfId="8" applyFont="1" applyAlignment="1">
      <alignment vertical="center" wrapText="1"/>
    </xf>
    <xf numFmtId="0" fontId="2" fillId="6" borderId="3" xfId="8" applyFont="1" applyFill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11" borderId="28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12" borderId="3" xfId="8" applyFont="1" applyFill="1" applyAlignment="1">
      <alignment horizontal="center" vertical="center" wrapText="1"/>
    </xf>
    <xf numFmtId="0" fontId="2" fillId="14" borderId="3" xfId="8" applyFont="1" applyFill="1" applyAlignment="1">
      <alignment horizontal="center" vertical="center" wrapText="1"/>
    </xf>
    <xf numFmtId="0" fontId="0" fillId="14" borderId="0" xfId="0" applyFill="1" applyAlignment="1">
      <alignment wrapText="1"/>
    </xf>
    <xf numFmtId="0" fontId="0" fillId="14" borderId="0" xfId="0" applyFill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" fillId="0" borderId="3" xfId="8" applyFont="1" applyAlignment="1">
      <alignment horizontal="center" vertical="center" wrapText="1"/>
    </xf>
    <xf numFmtId="0" fontId="1" fillId="0" borderId="3" xfId="8" applyFont="1" applyAlignment="1">
      <alignment horizontal="center" vertical="center" wrapText="1"/>
    </xf>
    <xf numFmtId="0" fontId="8" fillId="0" borderId="3" xfId="8" applyFont="1" applyAlignment="1">
      <alignment horizontal="center" vertical="center" wrapText="1"/>
    </xf>
    <xf numFmtId="0" fontId="10" fillId="0" borderId="3" xfId="8" applyFont="1" applyAlignment="1">
      <alignment horizontal="center" vertical="center" wrapText="1"/>
    </xf>
    <xf numFmtId="0" fontId="2" fillId="8" borderId="3" xfId="8" applyFont="1" applyFill="1" applyAlignment="1">
      <alignment horizontal="center" vertical="center" wrapText="1"/>
    </xf>
    <xf numFmtId="0" fontId="10" fillId="4" borderId="3" xfId="8" applyFont="1" applyFill="1" applyAlignment="1">
      <alignment horizontal="center" vertical="center" wrapText="1"/>
    </xf>
    <xf numFmtId="0" fontId="10" fillId="11" borderId="3" xfId="8" applyFont="1" applyFill="1" applyAlignment="1">
      <alignment horizontal="center" vertical="center" wrapText="1"/>
    </xf>
    <xf numFmtId="0" fontId="3" fillId="9" borderId="3" xfId="8" applyFont="1" applyFill="1" applyAlignment="1">
      <alignment horizontal="center" vertical="center" wrapText="1"/>
    </xf>
    <xf numFmtId="0" fontId="10" fillId="6" borderId="3" xfId="8" applyFont="1" applyFill="1" applyAlignment="1">
      <alignment horizontal="center" vertical="center" wrapText="1"/>
    </xf>
    <xf numFmtId="0" fontId="2" fillId="4" borderId="3" xfId="8" applyFont="1" applyFill="1" applyAlignment="1">
      <alignment horizontal="center" vertical="center" wrapText="1"/>
    </xf>
    <xf numFmtId="0" fontId="1" fillId="9" borderId="3" xfId="8" applyFont="1" applyFill="1" applyAlignment="1">
      <alignment horizontal="center" vertical="center" wrapText="1"/>
    </xf>
    <xf numFmtId="0" fontId="22" fillId="0" borderId="3" xfId="8" applyFont="1" applyAlignment="1">
      <alignment horizontal="center" vertical="center" wrapText="1"/>
    </xf>
    <xf numFmtId="0" fontId="10" fillId="12" borderId="3" xfId="8" applyFont="1" applyFill="1" applyAlignment="1">
      <alignment horizontal="center" vertical="center" wrapText="1"/>
    </xf>
    <xf numFmtId="0" fontId="3" fillId="12" borderId="3" xfId="8" applyFont="1" applyFill="1" applyAlignment="1">
      <alignment horizontal="center" vertical="center" wrapText="1"/>
    </xf>
    <xf numFmtId="0" fontId="10" fillId="9" borderId="3" xfId="8" applyFont="1" applyFill="1" applyAlignment="1">
      <alignment horizontal="center" vertical="center" wrapText="1"/>
    </xf>
    <xf numFmtId="0" fontId="10" fillId="8" borderId="3" xfId="8" applyFont="1" applyFill="1" applyAlignment="1">
      <alignment horizontal="center" vertical="center" wrapText="1"/>
    </xf>
    <xf numFmtId="0" fontId="2" fillId="9" borderId="3" xfId="8" applyFont="1" applyFill="1" applyAlignment="1">
      <alignment horizontal="center" vertical="center" wrapText="1"/>
    </xf>
    <xf numFmtId="0" fontId="1" fillId="13" borderId="3" xfId="8" applyFont="1" applyFill="1" applyAlignment="1">
      <alignment horizontal="center" vertical="center" wrapText="1"/>
    </xf>
    <xf numFmtId="0" fontId="23" fillId="0" borderId="3" xfId="8" applyFont="1" applyAlignment="1">
      <alignment horizontal="center" vertical="center"/>
    </xf>
    <xf numFmtId="0" fontId="10" fillId="13" borderId="3" xfId="8" applyFont="1" applyFill="1" applyAlignment="1">
      <alignment horizontal="center" vertical="center" wrapText="1"/>
    </xf>
    <xf numFmtId="0" fontId="11" fillId="9" borderId="3" xfId="8" applyFont="1" applyFill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1" fontId="10" fillId="14" borderId="37" xfId="0" applyNumberFormat="1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 wrapText="1"/>
    </xf>
    <xf numFmtId="1" fontId="10" fillId="14" borderId="3" xfId="0" applyNumberFormat="1" applyFont="1" applyFill="1" applyBorder="1" applyAlignment="1">
      <alignment horizontal="center" vertical="center" wrapText="1"/>
    </xf>
    <xf numFmtId="1" fontId="10" fillId="14" borderId="26" xfId="0" applyNumberFormat="1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horizontal="center" vertical="center" wrapText="1"/>
    </xf>
    <xf numFmtId="1" fontId="10" fillId="14" borderId="38" xfId="0" applyNumberFormat="1" applyFont="1" applyFill="1" applyBorder="1" applyAlignment="1">
      <alignment horizontal="center" vertical="center" wrapText="1"/>
    </xf>
    <xf numFmtId="1" fontId="3" fillId="14" borderId="38" xfId="0" applyNumberFormat="1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0" fontId="10" fillId="14" borderId="37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2" fillId="6" borderId="3" xfId="8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4" fillId="6" borderId="0" xfId="0" applyFont="1" applyFill="1" applyAlignment="1">
      <alignment horizontal="right" vertical="center" wrapText="1"/>
    </xf>
    <xf numFmtId="0" fontId="10" fillId="15" borderId="0" xfId="0" applyFont="1" applyFill="1" applyAlignment="1">
      <alignment horizontal="center" vertical="center" wrapText="1"/>
    </xf>
    <xf numFmtId="1" fontId="10" fillId="15" borderId="0" xfId="0" applyNumberFormat="1" applyFont="1" applyFill="1" applyAlignment="1">
      <alignment horizontal="center" vertical="center" wrapText="1"/>
    </xf>
    <xf numFmtId="164" fontId="10" fillId="15" borderId="0" xfId="0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1" fontId="10" fillId="6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" fontId="3" fillId="6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/>
    <xf numFmtId="0" fontId="6" fillId="0" borderId="0" xfId="0" applyFont="1"/>
    <xf numFmtId="0" fontId="14" fillId="0" borderId="0" xfId="0" applyFont="1" applyAlignment="1">
      <alignment horizontal="center"/>
    </xf>
    <xf numFmtId="0" fontId="1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11" borderId="34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2" fillId="12" borderId="37" xfId="0" applyFont="1" applyFill="1" applyBorder="1" applyAlignment="1">
      <alignment horizontal="center" vertical="center" wrapText="1"/>
    </xf>
    <xf numFmtId="0" fontId="2" fillId="12" borderId="36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2" fillId="11" borderId="3" xfId="8" applyFont="1" applyFill="1" applyAlignment="1">
      <alignment horizontal="center" vertical="center" wrapText="1"/>
    </xf>
    <xf numFmtId="0" fontId="32" fillId="0" borderId="3" xfId="8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" fillId="13" borderId="3" xfId="8" applyFont="1" applyFill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16" fillId="0" borderId="3" xfId="8" applyFont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/>
    </xf>
    <xf numFmtId="0" fontId="1" fillId="12" borderId="3" xfId="8" applyFont="1" applyFill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1" fillId="12" borderId="35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4" fillId="14" borderId="3" xfId="8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horizontal="center" vertical="center" wrapText="1"/>
    </xf>
    <xf numFmtId="0" fontId="14" fillId="14" borderId="0" xfId="0" applyFont="1" applyFill="1" applyAlignment="1">
      <alignment horizontal="center" vertical="center"/>
    </xf>
    <xf numFmtId="0" fontId="0" fillId="6" borderId="0" xfId="0" applyFill="1" applyAlignment="1">
      <alignment vertical="center" wrapText="1"/>
    </xf>
    <xf numFmtId="0" fontId="1" fillId="0" borderId="32" xfId="0" applyFont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11" borderId="38" xfId="0" applyFont="1" applyFill="1" applyBorder="1" applyAlignment="1">
      <alignment horizontal="center" vertical="center" wrapText="1"/>
    </xf>
    <xf numFmtId="0" fontId="2" fillId="12" borderId="43" xfId="0" applyFont="1" applyFill="1" applyBorder="1" applyAlignment="1">
      <alignment horizontal="center" vertical="center" wrapText="1"/>
    </xf>
    <xf numFmtId="1" fontId="2" fillId="12" borderId="43" xfId="0" applyNumberFormat="1" applyFont="1" applyFill="1" applyBorder="1" applyAlignment="1">
      <alignment horizontal="center" vertical="center" wrapText="1"/>
    </xf>
    <xf numFmtId="0" fontId="2" fillId="12" borderId="47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11" fillId="0" borderId="3" xfId="8" applyFont="1"/>
    <xf numFmtId="0" fontId="14" fillId="0" borderId="46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12" borderId="50" xfId="0" applyFont="1" applyFill="1" applyBorder="1" applyAlignment="1">
      <alignment horizontal="center" vertical="center" wrapText="1"/>
    </xf>
    <xf numFmtId="0" fontId="2" fillId="12" borderId="46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 wrapText="1"/>
    </xf>
    <xf numFmtId="0" fontId="1" fillId="12" borderId="4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14" borderId="0" xfId="0" applyFill="1" applyAlignment="1">
      <alignment vertical="center" wrapText="1"/>
    </xf>
    <xf numFmtId="0" fontId="2" fillId="6" borderId="0" xfId="9" applyFont="1" applyFill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1" fontId="14" fillId="6" borderId="0" xfId="0" applyNumberFormat="1" applyFont="1" applyFill="1" applyAlignment="1">
      <alignment horizontal="center" vertical="center"/>
    </xf>
    <xf numFmtId="0" fontId="14" fillId="2" borderId="0" xfId="9" applyFont="1" applyFill="1">
      <alignment horizontal="center" vertical="center" wrapText="1"/>
    </xf>
    <xf numFmtId="0" fontId="14" fillId="6" borderId="0" xfId="9" applyFont="1" applyFill="1">
      <alignment horizontal="center" vertical="center" wrapText="1"/>
    </xf>
    <xf numFmtId="0" fontId="1" fillId="0" borderId="0" xfId="9" applyFont="1">
      <alignment horizontal="center" vertical="center" wrapText="1"/>
    </xf>
    <xf numFmtId="0" fontId="1" fillId="0" borderId="0" xfId="0" applyFont="1"/>
    <xf numFmtId="0" fontId="14" fillId="0" borderId="4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12" borderId="3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2" applyFo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14" borderId="14" xfId="0" applyFont="1" applyFill="1" applyBorder="1" applyAlignment="1">
      <alignment vertical="center" wrapText="1"/>
    </xf>
    <xf numFmtId="0" fontId="2" fillId="14" borderId="34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6" fillId="9" borderId="3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7" fillId="14" borderId="3" xfId="8" applyFont="1" applyFill="1" applyAlignment="1">
      <alignment horizontal="center" vertical="center" wrapText="1"/>
    </xf>
    <xf numFmtId="0" fontId="1" fillId="14" borderId="3" xfId="8" applyFont="1" applyFill="1" applyAlignment="1">
      <alignment horizontal="center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37" fillId="6" borderId="0" xfId="9" applyFont="1" applyFill="1">
      <alignment horizontal="center" vertical="center" wrapText="1"/>
    </xf>
    <xf numFmtId="0" fontId="38" fillId="6" borderId="0" xfId="9" applyFont="1" applyFill="1">
      <alignment horizontal="center" vertical="center" wrapText="1"/>
    </xf>
    <xf numFmtId="0" fontId="7" fillId="2" borderId="0" xfId="9" applyFont="1" applyFill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1" fillId="6" borderId="0" xfId="0" applyFont="1" applyFill="1" applyAlignment="1">
      <alignment horizontal="center" vertical="center" wrapText="1"/>
    </xf>
    <xf numFmtId="0" fontId="2" fillId="19" borderId="26" xfId="0" applyFont="1" applyFill="1" applyBorder="1" applyAlignment="1">
      <alignment horizontal="center" vertical="center" wrapText="1"/>
    </xf>
    <xf numFmtId="0" fontId="10" fillId="19" borderId="31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28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 wrapText="1"/>
    </xf>
    <xf numFmtId="0" fontId="2" fillId="21" borderId="28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3" borderId="26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10" fillId="23" borderId="3" xfId="8" applyFont="1" applyFill="1" applyAlignment="1">
      <alignment horizontal="center" vertical="center" wrapText="1"/>
    </xf>
    <xf numFmtId="0" fontId="2" fillId="20" borderId="3" xfId="8" applyFont="1" applyFill="1" applyAlignment="1">
      <alignment horizontal="center" vertical="center" wrapText="1"/>
    </xf>
    <xf numFmtId="0" fontId="10" fillId="20" borderId="3" xfId="8" applyFont="1" applyFill="1" applyAlignment="1">
      <alignment horizontal="center" vertical="center" wrapText="1"/>
    </xf>
    <xf numFmtId="0" fontId="10" fillId="19" borderId="3" xfId="8" applyFont="1" applyFill="1" applyAlignment="1">
      <alignment horizontal="center" vertical="center" wrapText="1"/>
    </xf>
    <xf numFmtId="0" fontId="2" fillId="23" borderId="3" xfId="8" applyFont="1" applyFill="1" applyAlignment="1">
      <alignment horizontal="center" vertical="center" wrapText="1"/>
    </xf>
    <xf numFmtId="0" fontId="2" fillId="19" borderId="3" xfId="8" applyFont="1" applyFill="1" applyAlignment="1">
      <alignment horizontal="center" vertical="center" wrapText="1"/>
    </xf>
    <xf numFmtId="0" fontId="2" fillId="23" borderId="37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" fillId="23" borderId="38" xfId="0" applyFont="1" applyFill="1" applyBorder="1" applyAlignment="1">
      <alignment horizontal="center" vertical="center" wrapText="1"/>
    </xf>
    <xf numFmtId="0" fontId="2" fillId="26" borderId="0" xfId="0" applyFont="1" applyFill="1"/>
    <xf numFmtId="0" fontId="2" fillId="27" borderId="3" xfId="0" applyFont="1" applyFill="1" applyBorder="1" applyAlignment="1">
      <alignment horizontal="center" vertical="center" wrapText="1"/>
    </xf>
    <xf numFmtId="0" fontId="2" fillId="27" borderId="3" xfId="0" applyFont="1" applyFill="1" applyBorder="1" applyAlignment="1">
      <alignment horizontal="center" vertical="center"/>
    </xf>
    <xf numFmtId="0" fontId="10" fillId="27" borderId="3" xfId="8" applyFont="1" applyFill="1" applyAlignment="1">
      <alignment horizontal="center" vertical="center" wrapText="1"/>
    </xf>
    <xf numFmtId="0" fontId="23" fillId="20" borderId="3" xfId="8" applyFont="1" applyFill="1" applyAlignment="1">
      <alignment horizontal="center" vertical="center"/>
    </xf>
    <xf numFmtId="0" fontId="23" fillId="27" borderId="3" xfId="8" applyFont="1" applyFill="1" applyAlignment="1">
      <alignment horizontal="center" vertical="center"/>
    </xf>
    <xf numFmtId="0" fontId="2" fillId="27" borderId="3" xfId="8" applyFont="1" applyFill="1" applyAlignment="1">
      <alignment horizontal="center" vertical="center" wrapText="1"/>
    </xf>
    <xf numFmtId="0" fontId="16" fillId="20" borderId="3" xfId="8" applyFont="1" applyFill="1" applyAlignment="1">
      <alignment horizontal="center" vertical="center"/>
    </xf>
    <xf numFmtId="0" fontId="2" fillId="28" borderId="3" xfId="8" applyFont="1" applyFill="1" applyAlignment="1">
      <alignment vertical="center" wrapText="1"/>
    </xf>
    <xf numFmtId="0" fontId="2" fillId="28" borderId="3" xfId="8" applyFont="1" applyFill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/>
    </xf>
    <xf numFmtId="0" fontId="2" fillId="0" borderId="3" xfId="8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0" borderId="3" xfId="8" applyFont="1" applyAlignment="1">
      <alignment horizontal="center" vertical="center" wrapText="1"/>
    </xf>
    <xf numFmtId="0" fontId="2" fillId="4" borderId="3" xfId="8" applyFont="1" applyFill="1" applyAlignment="1">
      <alignment horizontal="center" vertical="center" wrapText="1"/>
    </xf>
    <xf numFmtId="0" fontId="2" fillId="0" borderId="3" xfId="8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2" fillId="20" borderId="3" xfId="8" applyFont="1" applyFill="1" applyAlignment="1">
      <alignment horizontal="center" vertical="center" wrapText="1"/>
    </xf>
    <xf numFmtId="0" fontId="2" fillId="6" borderId="3" xfId="8" applyFont="1" applyFill="1" applyAlignment="1">
      <alignment horizontal="center" vertical="center" wrapText="1"/>
    </xf>
    <xf numFmtId="0" fontId="2" fillId="27" borderId="3" xfId="8" applyFont="1" applyFill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23" borderId="3" xfId="8" applyFont="1" applyFill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4" borderId="3" xfId="8" applyFont="1" applyFill="1" applyAlignment="1">
      <alignment horizontal="center" vertical="center" wrapText="1"/>
    </xf>
    <xf numFmtId="0" fontId="2" fillId="0" borderId="3" xfId="8" applyFont="1" applyAlignment="1">
      <alignment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" fillId="19" borderId="2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4" borderId="3" xfId="8" applyFont="1" applyFill="1" applyAlignment="1">
      <alignment horizontal="right" vertical="center" wrapText="1"/>
    </xf>
    <xf numFmtId="0" fontId="17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24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20" fillId="0" borderId="3" xfId="8" applyFont="1" applyAlignment="1">
      <alignment horizontal="center" vertical="center" wrapText="1"/>
    </xf>
    <xf numFmtId="0" fontId="19" fillId="0" borderId="3" xfId="8" applyFont="1" applyAlignment="1">
      <alignment horizontal="center" vertical="center" wrapText="1"/>
    </xf>
    <xf numFmtId="0" fontId="14" fillId="0" borderId="3" xfId="8" applyFont="1" applyAlignment="1">
      <alignment horizontal="center" vertical="center" wrapText="1"/>
    </xf>
    <xf numFmtId="0" fontId="21" fillId="0" borderId="3" xfId="8" applyFont="1" applyAlignment="1">
      <alignment horizontal="center" vertical="center" wrapText="1"/>
    </xf>
    <xf numFmtId="0" fontId="3" fillId="0" borderId="3" xfId="8" applyFont="1" applyAlignment="1">
      <alignment horizontal="center" vertical="center" wrapText="1"/>
    </xf>
    <xf numFmtId="0" fontId="1" fillId="0" borderId="3" xfId="8" applyFont="1" applyAlignment="1">
      <alignment horizontal="center" vertical="center" wrapText="1"/>
    </xf>
    <xf numFmtId="0" fontId="10" fillId="11" borderId="3" xfId="8" applyFont="1" applyFill="1" applyAlignment="1">
      <alignment horizontal="center" vertical="center" wrapText="1"/>
    </xf>
    <xf numFmtId="0" fontId="10" fillId="0" borderId="3" xfId="8" applyFont="1" applyAlignment="1">
      <alignment horizontal="right" vertical="center" wrapText="1"/>
    </xf>
    <xf numFmtId="0" fontId="2" fillId="0" borderId="3" xfId="8" applyFont="1" applyAlignment="1">
      <alignment horizontal="center" vertical="center" wrapText="1"/>
    </xf>
    <xf numFmtId="0" fontId="10" fillId="0" borderId="3" xfId="8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14" borderId="2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4" fillId="0" borderId="39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4" fillId="0" borderId="2" xfId="4" applyFo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25" borderId="3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8" borderId="3" xfId="8" applyFont="1" applyFill="1" applyAlignment="1">
      <alignment horizontal="center" vertical="center" wrapText="1"/>
    </xf>
    <xf numFmtId="0" fontId="2" fillId="2" borderId="2" xfId="5">
      <alignment horizontal="center" vertical="center" wrapText="1"/>
    </xf>
    <xf numFmtId="0" fontId="2" fillId="20" borderId="3" xfId="8" applyFont="1" applyFill="1" applyAlignment="1">
      <alignment horizontal="center" vertical="center" wrapText="1"/>
    </xf>
    <xf numFmtId="0" fontId="2" fillId="9" borderId="3" xfId="8" applyFont="1" applyFill="1" applyAlignment="1">
      <alignment horizontal="center" vertical="center" wrapText="1"/>
    </xf>
    <xf numFmtId="0" fontId="2" fillId="13" borderId="3" xfId="8" applyFont="1" applyFill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6" borderId="3" xfId="8" applyFont="1" applyFill="1" applyAlignment="1">
      <alignment horizontal="center" vertical="center" wrapText="1"/>
    </xf>
    <xf numFmtId="0" fontId="2" fillId="27" borderId="3" xfId="8" applyFont="1" applyFill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27" fillId="0" borderId="0" xfId="1" applyFont="1" applyAlignment="1">
      <alignment horizontal="left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28" xfId="8" applyFont="1" applyBorder="1" applyAlignment="1">
      <alignment horizontal="center" vertical="center" wrapText="1"/>
    </xf>
    <xf numFmtId="0" fontId="2" fillId="20" borderId="8" xfId="8" applyFont="1" applyFill="1" applyBorder="1" applyAlignment="1">
      <alignment horizontal="center" vertical="center" wrapText="1"/>
    </xf>
    <xf numFmtId="0" fontId="2" fillId="20" borderId="28" xfId="8" applyFont="1" applyFill="1" applyBorder="1" applyAlignment="1">
      <alignment horizontal="center" vertical="center" wrapText="1"/>
    </xf>
    <xf numFmtId="0" fontId="2" fillId="23" borderId="8" xfId="8" applyFont="1" applyFill="1" applyBorder="1" applyAlignment="1">
      <alignment horizontal="center" vertical="center" wrapText="1"/>
    </xf>
    <xf numFmtId="0" fontId="2" fillId="23" borderId="28" xfId="8" applyFont="1" applyFill="1" applyBorder="1" applyAlignment="1">
      <alignment horizontal="center" vertical="center" wrapText="1"/>
    </xf>
    <xf numFmtId="0" fontId="3" fillId="0" borderId="4" xfId="10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2" fillId="0" borderId="35" xfId="0" applyFont="1" applyBorder="1" applyAlignment="1">
      <alignment horizontal="right" vertical="center" wrapText="1"/>
    </xf>
    <xf numFmtId="0" fontId="31" fillId="5" borderId="14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2" fillId="27" borderId="8" xfId="8" applyFont="1" applyFill="1" applyBorder="1" applyAlignment="1">
      <alignment horizontal="center" vertical="center" wrapText="1"/>
    </xf>
    <xf numFmtId="0" fontId="2" fillId="27" borderId="28" xfId="8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right" vertical="center" wrapText="1"/>
    </xf>
    <xf numFmtId="0" fontId="2" fillId="2" borderId="0" xfId="9" applyFont="1" applyFill="1">
      <alignment horizontal="center" vertical="center" wrapText="1"/>
    </xf>
    <xf numFmtId="0" fontId="1" fillId="0" borderId="0" xfId="9" applyFo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31" fillId="25" borderId="3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5" fillId="0" borderId="3" xfId="8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2" fillId="23" borderId="53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23" borderId="3" xfId="8" applyFont="1" applyFill="1" applyAlignment="1">
      <alignment horizontal="center" vertical="center" wrapText="1"/>
    </xf>
    <xf numFmtId="0" fontId="2" fillId="11" borderId="3" xfId="8" applyFont="1" applyFill="1" applyAlignment="1">
      <alignment horizontal="center" vertical="center" wrapText="1"/>
    </xf>
    <xf numFmtId="0" fontId="16" fillId="0" borderId="3" xfId="8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 wrapText="1"/>
    </xf>
    <xf numFmtId="0" fontId="16" fillId="20" borderId="3" xfId="8" applyFont="1" applyFill="1" applyAlignment="1">
      <alignment horizontal="center" vertical="center"/>
    </xf>
    <xf numFmtId="0" fontId="2" fillId="0" borderId="1" xfId="2" applyFont="1">
      <alignment horizontal="center" vertical="center" wrapText="1"/>
    </xf>
    <xf numFmtId="0" fontId="14" fillId="19" borderId="3" xfId="0" applyFont="1" applyFill="1" applyBorder="1" applyAlignment="1">
      <alignment horizontal="center" vertical="center" wrapText="1"/>
    </xf>
    <xf numFmtId="0" fontId="2" fillId="14" borderId="26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0" fontId="2" fillId="18" borderId="3" xfId="8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14" borderId="3" xfId="8" applyFont="1" applyFill="1" applyAlignment="1">
      <alignment horizontal="right" vertical="center" wrapText="1"/>
    </xf>
    <xf numFmtId="0" fontId="3" fillId="0" borderId="0" xfId="9" applyFont="1">
      <alignment horizontal="center" vertical="center" wrapText="1"/>
    </xf>
    <xf numFmtId="0" fontId="39" fillId="0" borderId="0" xfId="1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4" fillId="0" borderId="38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</cellXfs>
  <cellStyles count="12">
    <cellStyle name="Excel Built-in Note" xfId="11" xr:uid="{00000000-0005-0000-0000-000000000000}"/>
    <cellStyle name="Normalny" xfId="0" builtinId="0"/>
    <cellStyle name="Normalny_Arkusz1" xfId="1" xr:uid="{00000000-0005-0000-0000-000002000000}"/>
    <cellStyle name="Styl 1" xfId="2" xr:uid="{00000000-0005-0000-0000-000003000000}"/>
    <cellStyle name="Styl 2" xfId="3" xr:uid="{00000000-0005-0000-0000-000004000000}"/>
    <cellStyle name="Styl 3" xfId="4" xr:uid="{00000000-0005-0000-0000-000005000000}"/>
    <cellStyle name="Styl 4" xfId="5" xr:uid="{00000000-0005-0000-0000-000006000000}"/>
    <cellStyle name="Styl 5" xfId="6" xr:uid="{00000000-0005-0000-0000-000007000000}"/>
    <cellStyle name="Styl 6" xfId="7" xr:uid="{00000000-0005-0000-0000-000008000000}"/>
    <cellStyle name="Styl 7" xfId="8" xr:uid="{00000000-0005-0000-0000-000009000000}"/>
    <cellStyle name="Styl 8" xfId="9" xr:uid="{00000000-0005-0000-0000-00000A000000}"/>
    <cellStyle name="Styl 9" xfId="10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948A54"/>
      <rgbColor rgb="FFB2B2B2"/>
      <rgbColor rgb="FF7030A0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DCDB"/>
      <rgbColor rgb="FFFDEADA"/>
      <rgbColor rgb="FFFFFF99"/>
      <rgbColor rgb="FFC4BD97"/>
      <rgbColor rgb="FFD99694"/>
      <rgbColor rgb="FFB3A2C7"/>
      <rgbColor rgb="FFE6B9B8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84"/>
  <sheetViews>
    <sheetView topLeftCell="A58" zoomScale="60" zoomScaleNormal="60" workbookViewId="0">
      <selection activeCell="AA30" sqref="AA30"/>
    </sheetView>
  </sheetViews>
  <sheetFormatPr defaultColWidth="8.625" defaultRowHeight="14.25"/>
  <cols>
    <col min="1" max="1" width="8.875" style="1" customWidth="1"/>
    <col min="2" max="2" width="9.625" style="1" customWidth="1"/>
    <col min="3" max="3" width="22" style="2" customWidth="1"/>
    <col min="4" max="4" width="17" customWidth="1"/>
    <col min="5" max="5" width="23.5" customWidth="1"/>
    <col min="6" max="6" width="10.125" style="2" customWidth="1"/>
    <col min="7" max="7" width="6.625" customWidth="1"/>
    <col min="8" max="8" width="9" style="2" customWidth="1"/>
    <col min="9" max="9" width="10.875" customWidth="1"/>
    <col min="10" max="10" width="12.125" customWidth="1"/>
    <col min="11" max="11" width="12.125" style="3" customWidth="1"/>
    <col min="12" max="12" width="10.5" customWidth="1"/>
    <col min="13" max="13" width="14.25" customWidth="1"/>
    <col min="14" max="14" width="14.375" customWidth="1"/>
    <col min="15" max="15" width="12.875" customWidth="1"/>
    <col min="16" max="16" width="12.375" customWidth="1"/>
    <col min="17" max="17" width="10.875" customWidth="1"/>
    <col min="18" max="18" width="10.625" customWidth="1"/>
    <col min="19" max="19" width="11" customWidth="1"/>
    <col min="20" max="20" width="12.625" customWidth="1"/>
    <col min="21" max="21" width="11.5" customWidth="1"/>
    <col min="22" max="22" width="10.125" customWidth="1"/>
    <col min="23" max="23" width="13.375" customWidth="1"/>
    <col min="24" max="24" width="10.625" customWidth="1"/>
    <col min="25" max="25" width="13.5" customWidth="1"/>
  </cols>
  <sheetData>
    <row r="1" spans="1:46" ht="15.75">
      <c r="A1" s="4" t="s">
        <v>0</v>
      </c>
      <c r="B1" s="4"/>
      <c r="C1" s="4"/>
      <c r="D1" s="4"/>
      <c r="E1" s="4"/>
      <c r="F1" s="330"/>
      <c r="G1" s="330"/>
      <c r="H1" s="330"/>
      <c r="I1" s="5"/>
      <c r="J1" s="5"/>
      <c r="K1" s="5"/>
      <c r="L1" s="5"/>
      <c r="M1" s="5"/>
      <c r="N1" s="331" t="s">
        <v>1</v>
      </c>
      <c r="O1" s="331"/>
      <c r="P1" s="331"/>
      <c r="Q1" s="331"/>
      <c r="R1" s="331"/>
      <c r="S1" s="331"/>
      <c r="T1" s="5"/>
      <c r="U1" s="5"/>
      <c r="V1" s="5"/>
      <c r="W1" s="5"/>
      <c r="X1" s="5"/>
      <c r="Y1" s="5"/>
    </row>
    <row r="2" spans="1:46" ht="15.75">
      <c r="A2" s="4" t="s">
        <v>2</v>
      </c>
      <c r="B2" s="4"/>
      <c r="C2" s="303"/>
      <c r="D2" s="4"/>
      <c r="E2" s="4"/>
      <c r="F2" s="330"/>
      <c r="G2" s="330"/>
      <c r="H2" s="330"/>
      <c r="I2" s="5"/>
      <c r="J2" s="5"/>
      <c r="K2" s="5"/>
      <c r="L2" s="5"/>
      <c r="M2" s="5"/>
      <c r="N2" s="331" t="s">
        <v>3</v>
      </c>
      <c r="O2" s="331"/>
      <c r="P2" s="331"/>
      <c r="Q2" s="331"/>
      <c r="R2" s="331"/>
      <c r="S2" s="6"/>
      <c r="T2" s="5"/>
      <c r="U2" s="5"/>
      <c r="V2" s="5"/>
      <c r="W2" s="5"/>
      <c r="X2" s="5"/>
      <c r="Y2" s="5"/>
    </row>
    <row r="3" spans="1:46" ht="15.75">
      <c r="A3" s="332"/>
      <c r="B3" s="332"/>
      <c r="C3" s="332"/>
      <c r="D3" s="332"/>
      <c r="E3" s="8"/>
      <c r="F3" s="4"/>
      <c r="G3" s="4"/>
      <c r="H3" s="4" t="s">
        <v>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</row>
    <row r="4" spans="1:46" ht="15.75">
      <c r="A4" s="9"/>
      <c r="B4" s="9"/>
      <c r="C4" s="332"/>
      <c r="D4" s="332"/>
      <c r="E4" s="4"/>
      <c r="F4" s="4"/>
      <c r="G4" s="4"/>
      <c r="H4" s="331" t="s">
        <v>5</v>
      </c>
      <c r="I4" s="331"/>
      <c r="J4" s="331"/>
      <c r="K4" s="331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</row>
    <row r="5" spans="1:46" ht="15.75">
      <c r="A5" s="7"/>
      <c r="B5" s="8"/>
      <c r="C5" s="4"/>
      <c r="D5" s="4"/>
      <c r="E5" s="4"/>
      <c r="F5" s="4"/>
      <c r="G5" s="4"/>
      <c r="H5" s="331" t="s">
        <v>6</v>
      </c>
      <c r="I5" s="331"/>
      <c r="J5" s="331"/>
      <c r="K5" s="331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</row>
    <row r="6" spans="1:46" ht="15" customHeight="1">
      <c r="A6" s="333" t="s">
        <v>7</v>
      </c>
      <c r="B6" s="334"/>
      <c r="C6" s="335" t="s">
        <v>8</v>
      </c>
      <c r="D6" s="335"/>
      <c r="E6" s="336" t="s">
        <v>9</v>
      </c>
      <c r="F6" s="337" t="s">
        <v>10</v>
      </c>
      <c r="G6" s="337"/>
      <c r="H6" s="338" t="s">
        <v>11</v>
      </c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</row>
    <row r="7" spans="1:46" ht="23.25" customHeight="1">
      <c r="A7" s="333"/>
      <c r="B7" s="334"/>
      <c r="C7" s="335"/>
      <c r="D7" s="335"/>
      <c r="E7" s="336"/>
      <c r="F7" s="337"/>
      <c r="G7" s="337"/>
      <c r="H7" s="339" t="s">
        <v>12</v>
      </c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40" t="s">
        <v>13</v>
      </c>
      <c r="T7" s="340"/>
      <c r="U7" s="340"/>
      <c r="V7" s="340"/>
      <c r="W7" s="340"/>
      <c r="X7" s="340"/>
      <c r="Y7" s="340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</row>
    <row r="8" spans="1:46" ht="35.25" customHeight="1">
      <c r="A8" s="333"/>
      <c r="B8" s="334"/>
      <c r="C8" s="335"/>
      <c r="D8" s="335"/>
      <c r="E8" s="336"/>
      <c r="F8" s="341" t="s">
        <v>14</v>
      </c>
      <c r="G8" s="342" t="s">
        <v>15</v>
      </c>
      <c r="H8" s="343" t="s">
        <v>16</v>
      </c>
      <c r="I8" s="343" t="s">
        <v>17</v>
      </c>
      <c r="J8" s="343" t="s">
        <v>18</v>
      </c>
      <c r="K8" s="343" t="s">
        <v>19</v>
      </c>
      <c r="L8" s="343" t="s">
        <v>20</v>
      </c>
      <c r="M8" s="343" t="s">
        <v>21</v>
      </c>
      <c r="N8" s="349" t="s">
        <v>22</v>
      </c>
      <c r="O8" s="350" t="s">
        <v>23</v>
      </c>
      <c r="P8" s="350" t="s">
        <v>24</v>
      </c>
      <c r="Q8" s="351" t="s">
        <v>25</v>
      </c>
      <c r="R8" s="351"/>
      <c r="S8" s="344" t="s">
        <v>26</v>
      </c>
      <c r="T8" s="344" t="s">
        <v>27</v>
      </c>
      <c r="U8" s="344" t="s">
        <v>28</v>
      </c>
      <c r="V8" s="344" t="s">
        <v>29</v>
      </c>
      <c r="W8" s="344" t="s">
        <v>27</v>
      </c>
      <c r="X8" s="344" t="s">
        <v>30</v>
      </c>
      <c r="Y8" s="345" t="s">
        <v>31</v>
      </c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</row>
    <row r="9" spans="1:46" ht="54.75" customHeight="1">
      <c r="A9" s="333"/>
      <c r="B9" s="334"/>
      <c r="C9" s="335"/>
      <c r="D9" s="335"/>
      <c r="E9" s="336"/>
      <c r="F9" s="341"/>
      <c r="G9" s="342"/>
      <c r="H9" s="343"/>
      <c r="I9" s="343"/>
      <c r="J9" s="343"/>
      <c r="K9" s="343"/>
      <c r="L9" s="343"/>
      <c r="M9" s="343"/>
      <c r="N9" s="349"/>
      <c r="O9" s="350"/>
      <c r="P9" s="350"/>
      <c r="Q9" s="15" t="s">
        <v>32</v>
      </c>
      <c r="R9" s="16" t="s">
        <v>33</v>
      </c>
      <c r="S9" s="344"/>
      <c r="T9" s="344"/>
      <c r="U9" s="344"/>
      <c r="V9" s="344"/>
      <c r="W9" s="344"/>
      <c r="X9" s="344"/>
      <c r="Y9" s="345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</row>
    <row r="10" spans="1:46" ht="15.75">
      <c r="A10" s="10">
        <v>1</v>
      </c>
      <c r="B10" s="17"/>
      <c r="C10" s="346">
        <v>2</v>
      </c>
      <c r="D10" s="346"/>
      <c r="E10" s="19"/>
      <c r="F10" s="20">
        <v>3</v>
      </c>
      <c r="G10" s="21">
        <v>4</v>
      </c>
      <c r="H10" s="10">
        <v>5</v>
      </c>
      <c r="I10" s="346">
        <v>7</v>
      </c>
      <c r="J10" s="346"/>
      <c r="K10" s="346"/>
      <c r="L10" s="18">
        <v>9</v>
      </c>
      <c r="M10" s="18"/>
      <c r="N10" s="18">
        <v>11</v>
      </c>
      <c r="O10" s="13"/>
      <c r="P10" s="13"/>
      <c r="Q10" s="346">
        <v>13</v>
      </c>
      <c r="R10" s="346"/>
      <c r="S10" s="346">
        <v>14</v>
      </c>
      <c r="T10" s="346"/>
      <c r="U10" s="18">
        <v>15</v>
      </c>
      <c r="V10" s="346">
        <v>16</v>
      </c>
      <c r="W10" s="346"/>
      <c r="X10" s="18">
        <v>17</v>
      </c>
      <c r="Y10" s="22">
        <v>18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</row>
    <row r="11" spans="1:46" ht="17.649999999999999" customHeight="1">
      <c r="A11" s="347" t="s">
        <v>34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</row>
    <row r="12" spans="1:46" ht="34.5" customHeight="1">
      <c r="A12" s="23"/>
      <c r="B12" s="24"/>
      <c r="C12" s="348" t="s">
        <v>35</v>
      </c>
      <c r="D12" s="348"/>
      <c r="E12" s="25" t="s">
        <v>36</v>
      </c>
      <c r="F12" s="26">
        <v>4</v>
      </c>
      <c r="G12" s="26">
        <v>0</v>
      </c>
      <c r="H12" s="26">
        <v>4</v>
      </c>
      <c r="I12" s="26">
        <v>0</v>
      </c>
      <c r="J12" s="26"/>
      <c r="K12" s="26" t="s">
        <v>37</v>
      </c>
      <c r="L12" s="26" t="s">
        <v>37</v>
      </c>
      <c r="M12" s="26"/>
      <c r="N12" s="26" t="s">
        <v>37</v>
      </c>
      <c r="O12" s="26"/>
      <c r="P12" s="27">
        <v>0</v>
      </c>
      <c r="Q12" s="28"/>
      <c r="R12" s="26" t="s">
        <v>38</v>
      </c>
      <c r="S12" s="29"/>
      <c r="T12" s="29"/>
      <c r="U12" s="29" t="s">
        <v>37</v>
      </c>
      <c r="V12" s="29" t="s">
        <v>37</v>
      </c>
      <c r="W12" s="29"/>
      <c r="X12" s="29" t="s">
        <v>37</v>
      </c>
      <c r="Y12" s="2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</row>
    <row r="13" spans="1:46" ht="36" customHeight="1">
      <c r="A13" s="23"/>
      <c r="B13" s="24"/>
      <c r="C13" s="352" t="s">
        <v>39</v>
      </c>
      <c r="D13" s="352"/>
      <c r="E13" s="25" t="s">
        <v>40</v>
      </c>
      <c r="F13" s="26">
        <v>20</v>
      </c>
      <c r="G13" s="26">
        <v>0</v>
      </c>
      <c r="H13" s="26">
        <v>0</v>
      </c>
      <c r="I13" s="26">
        <v>20</v>
      </c>
      <c r="J13" s="26"/>
      <c r="K13" s="26" t="s">
        <v>37</v>
      </c>
      <c r="L13" s="26" t="s">
        <v>37</v>
      </c>
      <c r="M13" s="26"/>
      <c r="N13" s="26" t="s">
        <v>37</v>
      </c>
      <c r="O13" s="26"/>
      <c r="P13" s="27">
        <v>0</v>
      </c>
      <c r="Q13" s="28"/>
      <c r="R13" s="26" t="s">
        <v>38</v>
      </c>
      <c r="S13" s="29"/>
      <c r="T13" s="29"/>
      <c r="U13" s="29" t="s">
        <v>37</v>
      </c>
      <c r="V13" s="29" t="s">
        <v>37</v>
      </c>
      <c r="W13" s="29"/>
      <c r="X13" s="29" t="s">
        <v>37</v>
      </c>
      <c r="Y13" s="2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</row>
    <row r="14" spans="1:46" ht="24.6" customHeight="1">
      <c r="A14" s="337" t="s">
        <v>41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6" s="39" customFormat="1" ht="40.5" customHeight="1">
      <c r="A15" s="30"/>
      <c r="B15" s="30"/>
      <c r="C15" s="337" t="s">
        <v>42</v>
      </c>
      <c r="D15" s="337"/>
      <c r="E15" s="31" t="s">
        <v>43</v>
      </c>
      <c r="F15" s="32">
        <f t="shared" ref="F15:F20" si="0">SUM(H15,I15,L15,N15,S15,V15)</f>
        <v>85</v>
      </c>
      <c r="G15" s="290">
        <v>4</v>
      </c>
      <c r="H15" s="32">
        <v>30</v>
      </c>
      <c r="I15" s="32"/>
      <c r="J15" s="32"/>
      <c r="K15" s="32"/>
      <c r="L15" s="32">
        <v>35</v>
      </c>
      <c r="M15" s="32">
        <v>25</v>
      </c>
      <c r="N15" s="32">
        <v>20</v>
      </c>
      <c r="O15" s="32"/>
      <c r="P15" s="34">
        <v>4</v>
      </c>
      <c r="Q15" s="35" t="s">
        <v>44</v>
      </c>
      <c r="R15" s="30" t="s">
        <v>37</v>
      </c>
      <c r="S15" s="30" t="s">
        <v>37</v>
      </c>
      <c r="T15" s="30"/>
      <c r="U15" s="36" t="s">
        <v>45</v>
      </c>
      <c r="V15" s="30" t="s">
        <v>37</v>
      </c>
      <c r="W15" s="30"/>
      <c r="X15" s="36" t="s">
        <v>45</v>
      </c>
      <c r="Y15" s="30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8"/>
      <c r="AT15" s="38"/>
    </row>
    <row r="16" spans="1:46" ht="33" customHeight="1">
      <c r="A16" s="30"/>
      <c r="B16" s="30"/>
      <c r="C16" s="353" t="s">
        <v>46</v>
      </c>
      <c r="D16" s="353"/>
      <c r="E16" s="40" t="s">
        <v>47</v>
      </c>
      <c r="F16" s="32">
        <f t="shared" si="0"/>
        <v>25</v>
      </c>
      <c r="G16" s="290">
        <f>SUM(P16,U16,X16)</f>
        <v>1</v>
      </c>
      <c r="H16" s="32">
        <v>10</v>
      </c>
      <c r="I16" s="32">
        <v>5</v>
      </c>
      <c r="J16" s="32"/>
      <c r="K16" s="288">
        <v>12</v>
      </c>
      <c r="L16" s="32"/>
      <c r="M16" s="32">
        <v>25</v>
      </c>
      <c r="N16" s="32">
        <v>10</v>
      </c>
      <c r="O16" s="32"/>
      <c r="P16" s="34">
        <v>1</v>
      </c>
      <c r="Q16" s="32" t="s">
        <v>37</v>
      </c>
      <c r="R16" s="41" t="s">
        <v>48</v>
      </c>
      <c r="S16" s="42"/>
      <c r="T16" s="32"/>
      <c r="U16" s="43"/>
      <c r="V16" s="44"/>
      <c r="W16" s="30"/>
      <c r="X16" s="43"/>
      <c r="Y16" s="30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30.4" customHeight="1">
      <c r="A17" s="30"/>
      <c r="B17" s="30"/>
      <c r="C17" s="354" t="s">
        <v>49</v>
      </c>
      <c r="D17" s="354"/>
      <c r="E17" s="45" t="s">
        <v>50</v>
      </c>
      <c r="F17" s="32">
        <f t="shared" si="0"/>
        <v>25</v>
      </c>
      <c r="G17" s="290">
        <f>SUM(P17,U17,X17)</f>
        <v>1</v>
      </c>
      <c r="H17" s="32">
        <v>10</v>
      </c>
      <c r="I17" s="32"/>
      <c r="J17" s="32"/>
      <c r="K17" s="32"/>
      <c r="L17" s="42">
        <v>5</v>
      </c>
      <c r="M17" s="42">
        <v>25</v>
      </c>
      <c r="N17" s="32">
        <v>10</v>
      </c>
      <c r="O17" s="32"/>
      <c r="P17" s="34">
        <v>1</v>
      </c>
      <c r="Q17" s="32" t="s">
        <v>37</v>
      </c>
      <c r="R17" s="41" t="s">
        <v>48</v>
      </c>
      <c r="S17" s="42"/>
      <c r="T17" s="32"/>
      <c r="U17" s="43"/>
      <c r="V17" s="44"/>
      <c r="W17" s="30"/>
      <c r="X17" s="43"/>
      <c r="Y17" s="30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39.75" customHeight="1">
      <c r="A18" s="30"/>
      <c r="B18" s="30"/>
      <c r="C18" s="353" t="s">
        <v>51</v>
      </c>
      <c r="D18" s="353"/>
      <c r="E18" s="45" t="s">
        <v>52</v>
      </c>
      <c r="F18" s="32">
        <f t="shared" si="0"/>
        <v>25</v>
      </c>
      <c r="G18" s="290">
        <f>SUM(P18,U18,X18)</f>
        <v>1</v>
      </c>
      <c r="H18" s="32">
        <v>10</v>
      </c>
      <c r="I18" s="32"/>
      <c r="J18" s="32"/>
      <c r="K18" s="32"/>
      <c r="L18" s="32">
        <v>5</v>
      </c>
      <c r="M18" s="32">
        <v>25</v>
      </c>
      <c r="N18" s="32">
        <v>10</v>
      </c>
      <c r="O18" s="32"/>
      <c r="P18" s="34">
        <v>1</v>
      </c>
      <c r="Q18" s="32" t="s">
        <v>37</v>
      </c>
      <c r="R18" s="41" t="s">
        <v>48</v>
      </c>
      <c r="S18" s="42"/>
      <c r="T18" s="32"/>
      <c r="U18" s="43"/>
      <c r="V18" s="44"/>
      <c r="W18" s="30"/>
      <c r="X18" s="43"/>
      <c r="Y18" s="30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36" customHeight="1">
      <c r="A19" s="30"/>
      <c r="B19" s="30"/>
      <c r="C19" s="337" t="s">
        <v>53</v>
      </c>
      <c r="D19" s="337"/>
      <c r="E19" s="31" t="s">
        <v>54</v>
      </c>
      <c r="F19" s="32">
        <f t="shared" si="0"/>
        <v>30</v>
      </c>
      <c r="G19" s="290">
        <f>SUM(P19,U19,X19)</f>
        <v>1.5</v>
      </c>
      <c r="H19" s="32">
        <v>20</v>
      </c>
      <c r="I19" s="32"/>
      <c r="J19" s="32"/>
      <c r="K19" s="32"/>
      <c r="L19" s="32">
        <v>10</v>
      </c>
      <c r="M19" s="32">
        <v>25</v>
      </c>
      <c r="N19" s="32"/>
      <c r="O19" s="32"/>
      <c r="P19" s="34">
        <v>1.5</v>
      </c>
      <c r="Q19" s="32" t="s">
        <v>37</v>
      </c>
      <c r="R19" s="41" t="s">
        <v>55</v>
      </c>
      <c r="S19" s="32" t="s">
        <v>37</v>
      </c>
      <c r="T19" s="32"/>
      <c r="U19" s="36" t="s">
        <v>45</v>
      </c>
      <c r="V19" s="30" t="s">
        <v>37</v>
      </c>
      <c r="W19" s="30"/>
      <c r="X19" s="36" t="s">
        <v>45</v>
      </c>
      <c r="Y19" s="30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36" customHeight="1">
      <c r="A20" s="30"/>
      <c r="B20" s="30"/>
      <c r="C20" s="355" t="s">
        <v>56</v>
      </c>
      <c r="D20" s="355"/>
      <c r="E20" s="45" t="s">
        <v>57</v>
      </c>
      <c r="F20" s="32">
        <f t="shared" si="0"/>
        <v>20</v>
      </c>
      <c r="G20" s="290">
        <f>SUM(P20,U20,X20)</f>
        <v>1</v>
      </c>
      <c r="H20" s="32">
        <v>10</v>
      </c>
      <c r="I20" s="32"/>
      <c r="J20" s="32"/>
      <c r="K20" s="32"/>
      <c r="L20" s="32">
        <v>5</v>
      </c>
      <c r="M20" s="32">
        <v>25</v>
      </c>
      <c r="N20" s="32">
        <v>5</v>
      </c>
      <c r="O20" s="32"/>
      <c r="P20" s="34">
        <v>1</v>
      </c>
      <c r="Q20" s="32" t="s">
        <v>37</v>
      </c>
      <c r="R20" s="41" t="s">
        <v>48</v>
      </c>
      <c r="S20" s="32" t="s">
        <v>37</v>
      </c>
      <c r="T20" s="47"/>
      <c r="U20" s="36" t="s">
        <v>45</v>
      </c>
      <c r="V20" s="30" t="s">
        <v>37</v>
      </c>
      <c r="W20" s="30"/>
      <c r="X20" s="36" t="s">
        <v>45</v>
      </c>
      <c r="Y20" s="30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31.5" customHeight="1">
      <c r="A21" s="356" t="s">
        <v>58</v>
      </c>
      <c r="B21" s="356"/>
      <c r="C21" s="356"/>
      <c r="D21" s="356"/>
      <c r="E21" s="356"/>
      <c r="F21" s="48">
        <f>SUM(F15,F16,F17,F18,F19,F20)</f>
        <v>210</v>
      </c>
      <c r="G21" s="48">
        <f>SUM(G15,G16,G17,G18,G19,G20)</f>
        <v>9.5</v>
      </c>
      <c r="H21" s="48">
        <f>SUM(H15,H16,H17,H18,H19,H20)</f>
        <v>90</v>
      </c>
      <c r="I21" s="48">
        <f>SUM(I15,I16,I17,I18,I19,I20)</f>
        <v>5</v>
      </c>
      <c r="J21" s="48">
        <f>SUM(J15:J20)</f>
        <v>0</v>
      </c>
      <c r="K21" s="48"/>
      <c r="L21" s="48">
        <f>SUM(L15,L16,L17,L18,L19,L20)</f>
        <v>60</v>
      </c>
      <c r="M21" s="48"/>
      <c r="N21" s="48">
        <f>SUM(N15:N20)</f>
        <v>55</v>
      </c>
      <c r="O21" s="48">
        <f>H21+I21+L21+N21</f>
        <v>210</v>
      </c>
      <c r="P21" s="48">
        <f>SUM(P15:P20)</f>
        <v>9.5</v>
      </c>
      <c r="Q21" s="48"/>
      <c r="R21" s="48"/>
      <c r="S21" s="48">
        <f>SUM(S15:S20)</f>
        <v>0</v>
      </c>
      <c r="T21" s="48"/>
      <c r="U21" s="48">
        <f>SUM(U15:U20)</f>
        <v>0</v>
      </c>
      <c r="V21" s="48">
        <f>SUM(V15:V20)</f>
        <v>0</v>
      </c>
      <c r="W21" s="48"/>
      <c r="X21" s="48">
        <f>SUM(X15:X20)</f>
        <v>0</v>
      </c>
      <c r="Y21" s="49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18.75" customHeight="1">
      <c r="A22" s="337" t="s">
        <v>59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42.75" customHeight="1">
      <c r="A23" s="30"/>
      <c r="B23" s="30"/>
      <c r="C23" s="357" t="s">
        <v>60</v>
      </c>
      <c r="D23" s="357"/>
      <c r="E23" s="50" t="s">
        <v>61</v>
      </c>
      <c r="F23" s="284">
        <v>30</v>
      </c>
      <c r="G23" s="290">
        <v>1</v>
      </c>
      <c r="H23" s="51">
        <v>15</v>
      </c>
      <c r="I23" s="51"/>
      <c r="J23" s="51"/>
      <c r="K23" s="51"/>
      <c r="L23" s="51">
        <v>10</v>
      </c>
      <c r="M23" s="51">
        <v>25</v>
      </c>
      <c r="N23" s="51">
        <v>5</v>
      </c>
      <c r="O23" s="51"/>
      <c r="P23" s="52">
        <v>1</v>
      </c>
      <c r="Q23" s="53"/>
      <c r="R23" s="54" t="s">
        <v>48</v>
      </c>
      <c r="S23" s="55"/>
      <c r="T23" s="55"/>
      <c r="U23" s="56"/>
      <c r="V23" s="55"/>
      <c r="W23" s="55"/>
      <c r="X23" s="56"/>
      <c r="Y23" s="55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ht="42.75" customHeight="1">
      <c r="A24" s="30"/>
      <c r="B24" s="30"/>
      <c r="C24" s="358" t="s">
        <v>62</v>
      </c>
      <c r="D24" s="358"/>
      <c r="E24" s="50" t="s">
        <v>63</v>
      </c>
      <c r="F24" s="285">
        <v>30</v>
      </c>
      <c r="G24" s="290">
        <v>1</v>
      </c>
      <c r="H24" s="11">
        <v>10</v>
      </c>
      <c r="I24" s="11"/>
      <c r="J24" s="11"/>
      <c r="K24" s="11"/>
      <c r="L24" s="11">
        <v>10</v>
      </c>
      <c r="M24" s="11">
        <v>25</v>
      </c>
      <c r="N24" s="11">
        <v>10</v>
      </c>
      <c r="O24" s="11"/>
      <c r="P24" s="57">
        <v>1</v>
      </c>
      <c r="Q24" s="58"/>
      <c r="R24" s="54" t="s">
        <v>48</v>
      </c>
      <c r="S24" s="44"/>
      <c r="T24" s="44"/>
      <c r="U24" s="43"/>
      <c r="V24" s="44"/>
      <c r="W24" s="44"/>
      <c r="X24" s="43"/>
      <c r="Y24" s="44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</row>
    <row r="25" spans="1:43" ht="42.75" customHeight="1">
      <c r="A25" s="359"/>
      <c r="B25" s="359"/>
      <c r="C25" s="337" t="s">
        <v>64</v>
      </c>
      <c r="D25" s="337"/>
      <c r="E25" s="59" t="s">
        <v>65</v>
      </c>
      <c r="F25" s="360">
        <v>70</v>
      </c>
      <c r="G25" s="361">
        <v>3</v>
      </c>
      <c r="H25" s="315">
        <v>15</v>
      </c>
      <c r="I25" s="315"/>
      <c r="J25" s="318"/>
      <c r="K25" s="320"/>
      <c r="L25" s="318">
        <v>0</v>
      </c>
      <c r="M25" s="318">
        <v>0</v>
      </c>
      <c r="N25" s="318"/>
      <c r="O25" s="60"/>
      <c r="P25" s="362">
        <v>3</v>
      </c>
      <c r="Q25" s="363"/>
      <c r="R25" s="364" t="s">
        <v>48</v>
      </c>
      <c r="S25" s="359"/>
      <c r="T25" s="359"/>
      <c r="U25" s="365"/>
      <c r="V25" s="359"/>
      <c r="W25" s="359"/>
      <c r="X25" s="365"/>
      <c r="Y25" s="359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42.75" customHeight="1">
      <c r="A26" s="359"/>
      <c r="B26" s="359"/>
      <c r="C26" s="337"/>
      <c r="D26" s="337"/>
      <c r="E26" s="62" t="s">
        <v>66</v>
      </c>
      <c r="F26" s="360"/>
      <c r="G26" s="361"/>
      <c r="H26" s="316">
        <v>15</v>
      </c>
      <c r="I26" s="316"/>
      <c r="J26" s="318"/>
      <c r="K26" s="63"/>
      <c r="L26" s="323">
        <v>30</v>
      </c>
      <c r="M26" s="318">
        <v>25</v>
      </c>
      <c r="N26" s="318">
        <v>10</v>
      </c>
      <c r="O26" s="60"/>
      <c r="P26" s="362"/>
      <c r="Q26" s="363"/>
      <c r="R26" s="364"/>
      <c r="S26" s="359"/>
      <c r="T26" s="359"/>
      <c r="U26" s="365"/>
      <c r="V26" s="359"/>
      <c r="W26" s="359"/>
      <c r="X26" s="365"/>
      <c r="Y26" s="359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42.75" customHeight="1">
      <c r="A27" s="30"/>
      <c r="B27" s="24"/>
      <c r="C27" s="358" t="s">
        <v>67</v>
      </c>
      <c r="D27" s="358"/>
      <c r="E27" s="65" t="s">
        <v>68</v>
      </c>
      <c r="F27" s="287">
        <v>30</v>
      </c>
      <c r="G27" s="289">
        <v>1</v>
      </c>
      <c r="H27" s="42">
        <v>15</v>
      </c>
      <c r="I27" s="42"/>
      <c r="J27" s="42"/>
      <c r="K27" s="42"/>
      <c r="L27" s="42">
        <v>10</v>
      </c>
      <c r="M27" s="42">
        <v>25</v>
      </c>
      <c r="N27" s="42">
        <v>5</v>
      </c>
      <c r="O27" s="42"/>
      <c r="P27" s="66">
        <v>1</v>
      </c>
      <c r="Q27" s="42" t="s">
        <v>37</v>
      </c>
      <c r="R27" s="67" t="s">
        <v>48</v>
      </c>
      <c r="S27" s="68"/>
      <c r="T27" s="44"/>
      <c r="U27" s="43"/>
      <c r="V27" s="44"/>
      <c r="W27" s="44"/>
      <c r="X27" s="43"/>
      <c r="Y27" s="44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42.75" customHeight="1">
      <c r="A28" s="30"/>
      <c r="B28" s="24"/>
      <c r="C28" s="358" t="s">
        <v>69</v>
      </c>
      <c r="D28" s="358"/>
      <c r="E28" s="65" t="s">
        <v>70</v>
      </c>
      <c r="F28" s="288">
        <v>35</v>
      </c>
      <c r="G28" s="317">
        <v>1.5</v>
      </c>
      <c r="H28" s="316">
        <v>20</v>
      </c>
      <c r="I28" s="316"/>
      <c r="J28" s="316"/>
      <c r="K28" s="316"/>
      <c r="L28" s="316">
        <v>10</v>
      </c>
      <c r="M28" s="316">
        <v>25</v>
      </c>
      <c r="N28" s="32">
        <v>5</v>
      </c>
      <c r="O28" s="32"/>
      <c r="P28" s="34">
        <v>1.5</v>
      </c>
      <c r="Q28" s="69"/>
      <c r="R28" s="41" t="s">
        <v>48</v>
      </c>
      <c r="S28" s="44" t="s">
        <v>37</v>
      </c>
      <c r="T28" s="44"/>
      <c r="U28" s="43" t="s">
        <v>45</v>
      </c>
      <c r="V28" s="44" t="s">
        <v>37</v>
      </c>
      <c r="W28" s="44"/>
      <c r="X28" s="43" t="s">
        <v>45</v>
      </c>
      <c r="Y28" s="44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54" customHeight="1">
      <c r="A29" s="30"/>
      <c r="B29" s="24"/>
      <c r="C29" s="366" t="s">
        <v>71</v>
      </c>
      <c r="D29" s="366"/>
      <c r="E29" s="65" t="s">
        <v>70</v>
      </c>
      <c r="F29" s="286">
        <v>30</v>
      </c>
      <c r="G29" s="291">
        <v>1</v>
      </c>
      <c r="H29" s="286">
        <v>15</v>
      </c>
      <c r="I29" s="286"/>
      <c r="J29" s="286"/>
      <c r="K29" s="286"/>
      <c r="L29" s="286">
        <v>10</v>
      </c>
      <c r="M29" s="286">
        <v>25</v>
      </c>
      <c r="N29" s="286">
        <v>5</v>
      </c>
      <c r="O29" s="286"/>
      <c r="P29" s="291">
        <v>1</v>
      </c>
      <c r="Q29" s="69"/>
      <c r="R29" s="41" t="s">
        <v>48</v>
      </c>
      <c r="S29" s="44" t="s">
        <v>37</v>
      </c>
      <c r="T29" s="44"/>
      <c r="U29" s="43" t="s">
        <v>45</v>
      </c>
      <c r="V29" s="44" t="s">
        <v>37</v>
      </c>
      <c r="W29" s="44"/>
      <c r="X29" s="43" t="s">
        <v>45</v>
      </c>
      <c r="Y29" s="44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8.5" customHeight="1">
      <c r="A30" s="367" t="s">
        <v>58</v>
      </c>
      <c r="B30" s="367"/>
      <c r="C30" s="367"/>
      <c r="D30" s="367"/>
      <c r="E30" s="367"/>
      <c r="F30" s="48">
        <f>F23+F24+F25+F27+F28+F29</f>
        <v>225</v>
      </c>
      <c r="G30" s="48">
        <f>G23+G24+G25+G27+G28+G29</f>
        <v>8.5</v>
      </c>
      <c r="H30" s="48">
        <f>SUM(H23:H29)</f>
        <v>105</v>
      </c>
      <c r="I30" s="48">
        <f>SUM(I23:I29)</f>
        <v>0</v>
      </c>
      <c r="J30" s="48">
        <f>SUM(J23:J29)</f>
        <v>0</v>
      </c>
      <c r="K30" s="48"/>
      <c r="L30" s="48">
        <f>SUM(L23:L29)</f>
        <v>80</v>
      </c>
      <c r="M30" s="48"/>
      <c r="N30" s="48">
        <f>SUM(N23:N29)</f>
        <v>40</v>
      </c>
      <c r="O30" s="48">
        <f>H30+I30+L30+N30</f>
        <v>225</v>
      </c>
      <c r="P30" s="48">
        <f>SUM(P23:P29)</f>
        <v>8.5</v>
      </c>
      <c r="Q30" s="48"/>
      <c r="R30" s="48"/>
      <c r="S30" s="48">
        <f>SUM(S23:S29)</f>
        <v>0</v>
      </c>
      <c r="T30" s="48"/>
      <c r="U30" s="48">
        <f>SUM(U23:U29)</f>
        <v>0</v>
      </c>
      <c r="V30" s="48">
        <f>SUM(V23:V29)</f>
        <v>0</v>
      </c>
      <c r="W30" s="48"/>
      <c r="X30" s="48">
        <f>SUM(X23:X29)</f>
        <v>0</v>
      </c>
      <c r="Y30" s="49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6.65" customHeight="1">
      <c r="A31" s="355" t="s">
        <v>72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42.6" customHeight="1">
      <c r="A32" s="70"/>
      <c r="B32" s="359"/>
      <c r="C32" s="337" t="s">
        <v>73</v>
      </c>
      <c r="D32" s="337"/>
      <c r="E32" s="71" t="s">
        <v>74</v>
      </c>
      <c r="F32" s="283">
        <f>SUM(H32,I32,N32,S32,V32)</f>
        <v>215</v>
      </c>
      <c r="G32" s="290">
        <f>SUM(P32,U32,X32)</f>
        <v>7</v>
      </c>
      <c r="H32" s="32">
        <v>15</v>
      </c>
      <c r="I32" s="286">
        <v>70</v>
      </c>
      <c r="J32" s="32"/>
      <c r="K32" s="304">
        <v>8</v>
      </c>
      <c r="L32" s="32"/>
      <c r="M32" s="32"/>
      <c r="N32" s="32">
        <v>10</v>
      </c>
      <c r="O32" s="32"/>
      <c r="P32" s="34">
        <v>3.5</v>
      </c>
      <c r="Q32" s="32"/>
      <c r="R32" s="368" t="s">
        <v>55</v>
      </c>
      <c r="S32" s="32">
        <v>80</v>
      </c>
      <c r="T32" s="305">
        <v>4</v>
      </c>
      <c r="U32" s="72">
        <v>2.5</v>
      </c>
      <c r="V32" s="32">
        <v>40</v>
      </c>
      <c r="W32" s="288">
        <v>4</v>
      </c>
      <c r="X32" s="73">
        <v>1</v>
      </c>
      <c r="Y32" s="73" t="s">
        <v>48</v>
      </c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43" ht="36.6" customHeight="1">
      <c r="A33" s="30"/>
      <c r="B33" s="359"/>
      <c r="C33" s="337"/>
      <c r="D33" s="337"/>
      <c r="E33" s="71" t="s">
        <v>75</v>
      </c>
      <c r="F33" s="292">
        <f>SUM(H33:H33,I33:I33,L33:L33,N33:N33,S33:S33,V33:V33)</f>
        <v>95</v>
      </c>
      <c r="G33" s="290">
        <f>SUM(P33,U33,X33)</f>
        <v>3</v>
      </c>
      <c r="H33" s="32">
        <v>20</v>
      </c>
      <c r="I33" s="293">
        <v>65</v>
      </c>
      <c r="J33" s="30"/>
      <c r="K33" s="304">
        <v>8</v>
      </c>
      <c r="L33" s="32"/>
      <c r="M33" s="32"/>
      <c r="N33" s="32">
        <v>10</v>
      </c>
      <c r="O33" s="32"/>
      <c r="P33" s="34">
        <v>3</v>
      </c>
      <c r="Q33" s="32" t="s">
        <v>37</v>
      </c>
      <c r="R33" s="368"/>
      <c r="S33" s="32"/>
      <c r="T33" s="74"/>
      <c r="U33" s="72" t="s">
        <v>45</v>
      </c>
      <c r="V33" s="32" t="s">
        <v>45</v>
      </c>
      <c r="W33" s="32"/>
      <c r="X33" s="72" t="s">
        <v>45</v>
      </c>
      <c r="Y33" s="75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43" ht="35.1" customHeight="1">
      <c r="A34" s="367" t="s">
        <v>58</v>
      </c>
      <c r="B34" s="367"/>
      <c r="C34" s="367"/>
      <c r="D34" s="367"/>
      <c r="E34" s="367"/>
      <c r="F34" s="76">
        <f>SUM(F32:F33)</f>
        <v>310</v>
      </c>
      <c r="G34" s="76">
        <f>SUM(G32:G33)</f>
        <v>10</v>
      </c>
      <c r="H34" s="76">
        <f>SUM(H32:H33)</f>
        <v>35</v>
      </c>
      <c r="I34" s="76">
        <f>SUM(I32:I33)</f>
        <v>135</v>
      </c>
      <c r="J34" s="76">
        <f>SUM(J32:J33)</f>
        <v>0</v>
      </c>
      <c r="K34" s="76"/>
      <c r="L34" s="76">
        <f>SUM(L32:L33)</f>
        <v>0</v>
      </c>
      <c r="M34" s="76"/>
      <c r="N34" s="76">
        <f>SUM(N32:N33)</f>
        <v>20</v>
      </c>
      <c r="O34" s="76">
        <f>H34+I34+L34+N34</f>
        <v>190</v>
      </c>
      <c r="P34" s="76">
        <f>SUM(P32:P33)</f>
        <v>6.5</v>
      </c>
      <c r="Q34" s="76"/>
      <c r="R34" s="76">
        <f>SUM(R30:R32)</f>
        <v>0</v>
      </c>
      <c r="S34" s="76">
        <f>SUM(S32:S33)</f>
        <v>80</v>
      </c>
      <c r="T34" s="76"/>
      <c r="U34" s="76">
        <f>SUM(U32:U33)</f>
        <v>2.5</v>
      </c>
      <c r="V34" s="76">
        <f>SUM(V32:V33)</f>
        <v>40</v>
      </c>
      <c r="W34" s="76"/>
      <c r="X34" s="76">
        <f>SUM(X32:X33)</f>
        <v>1</v>
      </c>
      <c r="Y34" s="76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</row>
    <row r="35" spans="1:43" ht="35.1" customHeight="1">
      <c r="A35" s="337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7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</row>
    <row r="36" spans="1:43" s="79" customFormat="1" ht="37.5" customHeight="1">
      <c r="A36" s="369" t="s">
        <v>76</v>
      </c>
      <c r="B36" s="369"/>
      <c r="C36" s="369"/>
      <c r="D36" s="369"/>
      <c r="E36" s="369"/>
      <c r="F36" s="77">
        <f>SUM(F21,F30,F34)</f>
        <v>745</v>
      </c>
      <c r="G36" s="77">
        <f>SUM(G21,G30,G34)</f>
        <v>28</v>
      </c>
      <c r="H36" s="77">
        <f>SUM(H21,H30,H34)</f>
        <v>230</v>
      </c>
      <c r="I36" s="77">
        <f>SUM(I21,I30,I34)</f>
        <v>140</v>
      </c>
      <c r="J36" s="77">
        <f>SUM(J21,J30,J34)</f>
        <v>0</v>
      </c>
      <c r="K36" s="77"/>
      <c r="L36" s="77">
        <f>SUM(L21,L30,L34)</f>
        <v>140</v>
      </c>
      <c r="M36" s="77"/>
      <c r="N36" s="77">
        <f>SUM(N21,N30,N34)</f>
        <v>115</v>
      </c>
      <c r="O36" s="77">
        <f>SUM(O21,O30,O34)</f>
        <v>625</v>
      </c>
      <c r="P36" s="77">
        <f>SUM(P21,P30,P34)</f>
        <v>24.5</v>
      </c>
      <c r="Q36" s="77"/>
      <c r="R36" s="77"/>
      <c r="S36" s="77">
        <f>SUM(S21,S30,S34)</f>
        <v>80</v>
      </c>
      <c r="T36" s="77"/>
      <c r="U36" s="77">
        <f>SUM(U21,U30,U34)</f>
        <v>2.5</v>
      </c>
      <c r="V36" s="77">
        <f>SUM(V21,V30,V34)</f>
        <v>40</v>
      </c>
      <c r="W36" s="77"/>
      <c r="X36" s="77">
        <f>SUM(X21,X30,X34)</f>
        <v>1</v>
      </c>
      <c r="Y36" s="77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</row>
    <row r="37" spans="1:43" ht="20.25" customHeight="1">
      <c r="A37" s="369" t="s">
        <v>77</v>
      </c>
      <c r="B37" s="369"/>
      <c r="C37" s="369"/>
      <c r="D37" s="369"/>
      <c r="E37" s="369"/>
      <c r="F37" s="77">
        <f>SUM(F12,F13,F21,F30,F34)</f>
        <v>769</v>
      </c>
      <c r="G37" s="77">
        <f>SUM(G12,G13,G21,G30,G34)</f>
        <v>28</v>
      </c>
      <c r="H37" s="77">
        <f>SUM(H12,H13,H21,H30,H34)</f>
        <v>234</v>
      </c>
      <c r="I37" s="77">
        <f>SUM(I12,I13,I21,I30,I34)</f>
        <v>160</v>
      </c>
      <c r="J37" s="77">
        <f>SUM(J22,J31,J35)</f>
        <v>0</v>
      </c>
      <c r="K37" s="77"/>
      <c r="L37" s="77">
        <f>SUM(L12,L13,L21,L30,L34)</f>
        <v>140</v>
      </c>
      <c r="M37" s="77"/>
      <c r="N37" s="77">
        <f>SUM(N12,N13,N21,N30,N34)</f>
        <v>115</v>
      </c>
      <c r="O37" s="77">
        <f>SUM(O12,O13,O21,O30,O34)</f>
        <v>625</v>
      </c>
      <c r="P37" s="77">
        <f>SUM(P12,P13,P21,P30,P34)</f>
        <v>24.5</v>
      </c>
      <c r="Q37" s="77"/>
      <c r="R37" s="77"/>
      <c r="S37" s="77">
        <f>SUM(S12,S13,S21,S30,S34)</f>
        <v>80</v>
      </c>
      <c r="T37" s="77"/>
      <c r="U37" s="77">
        <f>SUM(U12,U13,U21,U30,U34)</f>
        <v>2.5</v>
      </c>
      <c r="V37" s="77">
        <f>SUM(V12,V13,V21,V30,V34)</f>
        <v>40</v>
      </c>
      <c r="W37" s="77"/>
      <c r="X37" s="77">
        <f>SUM(X22,X31,X35)</f>
        <v>0</v>
      </c>
      <c r="Y37" s="77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</row>
    <row r="38" spans="1:43" s="80" customFormat="1" ht="24" customHeight="1">
      <c r="A38" s="370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</row>
    <row r="39" spans="1:43" s="80" customFormat="1" ht="27" customHeight="1">
      <c r="A39" s="371"/>
      <c r="B39" s="37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/>
      <c r="T39" s="371"/>
      <c r="U39" s="371"/>
      <c r="V39" s="371"/>
      <c r="W39" s="371"/>
      <c r="X39" s="371"/>
      <c r="Y39" s="371"/>
    </row>
    <row r="40" spans="1:43" ht="16.5" customHeight="1">
      <c r="A40" s="372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81"/>
      <c r="Y40" s="81"/>
    </row>
    <row r="41" spans="1:43" ht="15.75">
      <c r="A41" s="82" t="s">
        <v>78</v>
      </c>
      <c r="B41" s="82"/>
      <c r="C41" s="82"/>
      <c r="D41" s="82"/>
      <c r="E41" s="82"/>
      <c r="F41" s="330"/>
      <c r="G41" s="330"/>
      <c r="H41" s="330"/>
      <c r="I41" s="5"/>
      <c r="J41" s="5"/>
      <c r="K41" s="5"/>
      <c r="L41" s="5"/>
      <c r="M41" s="5"/>
      <c r="N41" s="331" t="s">
        <v>79</v>
      </c>
      <c r="O41" s="331"/>
      <c r="P41" s="331"/>
      <c r="Q41" s="331"/>
      <c r="R41" s="331"/>
      <c r="S41" s="331"/>
      <c r="T41" s="82"/>
      <c r="U41" s="82"/>
      <c r="V41" s="83"/>
      <c r="W41" s="83"/>
      <c r="X41" s="83"/>
      <c r="Y41" s="83"/>
    </row>
    <row r="42" spans="1:43" ht="15.75">
      <c r="A42" s="84" t="s">
        <v>80</v>
      </c>
      <c r="B42" s="85"/>
      <c r="C42" s="82"/>
      <c r="D42" s="82"/>
      <c r="E42" s="82"/>
      <c r="F42" s="330"/>
      <c r="G42" s="330"/>
      <c r="H42" s="330"/>
      <c r="I42" s="5"/>
      <c r="J42" s="5"/>
      <c r="K42" s="5"/>
      <c r="L42" s="5"/>
      <c r="M42" s="5"/>
      <c r="N42" s="331" t="s">
        <v>3</v>
      </c>
      <c r="O42" s="331"/>
      <c r="P42" s="331"/>
      <c r="Q42" s="331"/>
      <c r="R42" s="331"/>
      <c r="S42" s="6"/>
      <c r="T42" s="82"/>
      <c r="U42" s="82"/>
      <c r="V42" s="83"/>
      <c r="W42" s="83"/>
      <c r="X42" s="83"/>
      <c r="Y42" s="83"/>
    </row>
    <row r="43" spans="1:43" ht="15.75">
      <c r="A43" s="86"/>
      <c r="B43" s="86"/>
      <c r="C43" s="82"/>
      <c r="D43" s="82"/>
      <c r="E43" s="82"/>
      <c r="F43" s="4"/>
      <c r="G43" s="4"/>
      <c r="H43" s="4" t="s">
        <v>4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82"/>
      <c r="U43" s="82"/>
      <c r="V43" s="83"/>
      <c r="W43" s="83"/>
      <c r="X43" s="83"/>
      <c r="Y43" s="83"/>
    </row>
    <row r="44" spans="1:43" ht="15.75">
      <c r="A44" s="373"/>
      <c r="B44" s="373"/>
      <c r="C44" s="373"/>
      <c r="D44" s="373"/>
      <c r="E44" s="87"/>
      <c r="F44" s="4"/>
      <c r="G44" s="4"/>
      <c r="H44" s="331" t="s">
        <v>5</v>
      </c>
      <c r="I44" s="331"/>
      <c r="J44" s="331"/>
      <c r="K44" s="331"/>
      <c r="L44" s="4"/>
      <c r="M44" s="4"/>
      <c r="N44" s="4"/>
      <c r="O44" s="4"/>
      <c r="P44" s="4"/>
      <c r="Q44" s="4"/>
      <c r="R44" s="4"/>
      <c r="S44" s="4"/>
      <c r="T44" s="82"/>
      <c r="U44" s="82"/>
      <c r="V44" s="83"/>
      <c r="W44" s="83"/>
      <c r="X44" s="83"/>
      <c r="Y44" s="83"/>
    </row>
    <row r="45" spans="1:43" ht="15.75">
      <c r="A45" s="86"/>
      <c r="B45" s="86"/>
      <c r="C45" s="82"/>
      <c r="D45" s="82"/>
      <c r="E45" s="82"/>
      <c r="F45" s="4"/>
      <c r="G45" s="4"/>
      <c r="H45" s="331" t="s">
        <v>6</v>
      </c>
      <c r="I45" s="331"/>
      <c r="J45" s="331"/>
      <c r="K45" s="331"/>
      <c r="L45" s="4"/>
      <c r="M45" s="4"/>
      <c r="N45" s="4"/>
      <c r="O45" s="4"/>
      <c r="P45" s="4"/>
      <c r="Q45" s="4"/>
      <c r="R45" s="4"/>
      <c r="S45" s="4"/>
      <c r="T45" s="82"/>
      <c r="U45" s="82"/>
      <c r="V45" s="83"/>
      <c r="W45" s="83"/>
      <c r="X45" s="83"/>
      <c r="Y45" s="83"/>
    </row>
    <row r="46" spans="1:43" ht="15" customHeight="1">
      <c r="A46" s="374" t="s">
        <v>7</v>
      </c>
      <c r="B46" s="375"/>
      <c r="C46" s="376" t="s">
        <v>8</v>
      </c>
      <c r="D46" s="376"/>
      <c r="E46" s="336" t="s">
        <v>9</v>
      </c>
      <c r="F46" s="374" t="s">
        <v>10</v>
      </c>
      <c r="G46" s="374"/>
      <c r="H46" s="377" t="s">
        <v>81</v>
      </c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</row>
    <row r="47" spans="1:43" ht="14.1" customHeight="1">
      <c r="A47" s="374"/>
      <c r="B47" s="375"/>
      <c r="C47" s="376"/>
      <c r="D47" s="376"/>
      <c r="E47" s="336"/>
      <c r="F47" s="374"/>
      <c r="G47" s="374"/>
      <c r="H47" s="378" t="s">
        <v>12</v>
      </c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7" t="s">
        <v>13</v>
      </c>
      <c r="T47" s="377"/>
      <c r="U47" s="377"/>
      <c r="V47" s="377"/>
      <c r="W47" s="377"/>
      <c r="X47" s="377"/>
      <c r="Y47" s="377"/>
    </row>
    <row r="48" spans="1:43" ht="36.75" customHeight="1">
      <c r="A48" s="374"/>
      <c r="B48" s="375"/>
      <c r="C48" s="376"/>
      <c r="D48" s="376"/>
      <c r="E48" s="336"/>
      <c r="F48" s="374" t="s">
        <v>14</v>
      </c>
      <c r="G48" s="379" t="s">
        <v>15</v>
      </c>
      <c r="H48" s="380" t="s">
        <v>16</v>
      </c>
      <c r="I48" s="381" t="s">
        <v>17</v>
      </c>
      <c r="J48" s="382" t="s">
        <v>18</v>
      </c>
      <c r="K48" s="383" t="s">
        <v>19</v>
      </c>
      <c r="L48" s="378" t="s">
        <v>20</v>
      </c>
      <c r="M48" s="380" t="s">
        <v>21</v>
      </c>
      <c r="N48" s="378" t="s">
        <v>22</v>
      </c>
      <c r="O48" s="380" t="s">
        <v>23</v>
      </c>
      <c r="P48" s="380" t="s">
        <v>24</v>
      </c>
      <c r="Q48" s="380" t="s">
        <v>25</v>
      </c>
      <c r="R48" s="380"/>
      <c r="S48" s="374" t="s">
        <v>26</v>
      </c>
      <c r="T48" s="374" t="s">
        <v>27</v>
      </c>
      <c r="U48" s="374" t="s">
        <v>28</v>
      </c>
      <c r="V48" s="374" t="s">
        <v>29</v>
      </c>
      <c r="W48" s="374" t="s">
        <v>27</v>
      </c>
      <c r="X48" s="374" t="s">
        <v>30</v>
      </c>
      <c r="Y48" s="374" t="s">
        <v>31</v>
      </c>
    </row>
    <row r="49" spans="1:43" ht="42.75">
      <c r="A49" s="374"/>
      <c r="B49" s="375"/>
      <c r="C49" s="376"/>
      <c r="D49" s="376"/>
      <c r="E49" s="336"/>
      <c r="F49" s="374"/>
      <c r="G49" s="379"/>
      <c r="H49" s="380"/>
      <c r="I49" s="381"/>
      <c r="J49" s="382"/>
      <c r="K49" s="383"/>
      <c r="L49" s="378"/>
      <c r="M49" s="380"/>
      <c r="N49" s="378"/>
      <c r="O49" s="380"/>
      <c r="P49" s="380"/>
      <c r="Q49" s="90" t="s">
        <v>32</v>
      </c>
      <c r="R49" s="89" t="s">
        <v>82</v>
      </c>
      <c r="S49" s="374"/>
      <c r="T49" s="374"/>
      <c r="U49" s="374"/>
      <c r="V49" s="374"/>
      <c r="W49" s="374"/>
      <c r="X49" s="374"/>
      <c r="Y49" s="374"/>
    </row>
    <row r="50" spans="1:43">
      <c r="A50" s="88">
        <v>1</v>
      </c>
      <c r="B50" s="91"/>
      <c r="C50" s="384">
        <v>2</v>
      </c>
      <c r="D50" s="384"/>
      <c r="E50" s="92"/>
      <c r="F50" s="88">
        <v>3</v>
      </c>
      <c r="G50" s="92">
        <v>4</v>
      </c>
      <c r="H50" s="88">
        <v>5</v>
      </c>
      <c r="I50" s="385">
        <v>7</v>
      </c>
      <c r="J50" s="385"/>
      <c r="K50" s="385"/>
      <c r="L50" s="88">
        <v>9</v>
      </c>
      <c r="M50" s="92"/>
      <c r="N50" s="92">
        <v>11</v>
      </c>
      <c r="O50" s="92"/>
      <c r="P50" s="92"/>
      <c r="Q50" s="377">
        <v>13</v>
      </c>
      <c r="R50" s="377"/>
      <c r="S50" s="386">
        <v>14</v>
      </c>
      <c r="T50" s="386"/>
      <c r="U50" s="88">
        <v>15</v>
      </c>
      <c r="V50" s="377">
        <v>16</v>
      </c>
      <c r="W50" s="377"/>
      <c r="X50" s="88">
        <v>17</v>
      </c>
      <c r="Y50" s="88">
        <v>18</v>
      </c>
    </row>
    <row r="51" spans="1:43" ht="22.5" customHeight="1">
      <c r="A51" s="387" t="s">
        <v>34</v>
      </c>
      <c r="B51" s="387"/>
      <c r="C51" s="387"/>
      <c r="D51" s="387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ht="32.25" customHeight="1">
      <c r="A52" s="23"/>
      <c r="B52" s="24"/>
      <c r="C52" s="352" t="s">
        <v>39</v>
      </c>
      <c r="D52" s="352"/>
      <c r="E52" s="25" t="s">
        <v>40</v>
      </c>
      <c r="F52" s="26">
        <v>20</v>
      </c>
      <c r="G52" s="26">
        <v>0</v>
      </c>
      <c r="H52" s="26">
        <v>0</v>
      </c>
      <c r="I52" s="26">
        <v>20</v>
      </c>
      <c r="J52" s="26"/>
      <c r="K52" s="26" t="s">
        <v>37</v>
      </c>
      <c r="L52" s="26" t="s">
        <v>37</v>
      </c>
      <c r="M52" s="26"/>
      <c r="N52" s="26" t="s">
        <v>37</v>
      </c>
      <c r="O52" s="26"/>
      <c r="P52" s="27">
        <v>0</v>
      </c>
      <c r="Q52" s="28"/>
      <c r="R52" s="26" t="s">
        <v>38</v>
      </c>
      <c r="S52" s="29"/>
      <c r="T52" s="29"/>
      <c r="U52" s="29" t="s">
        <v>37</v>
      </c>
      <c r="V52" s="29" t="s">
        <v>37</v>
      </c>
      <c r="W52" s="29"/>
      <c r="X52" s="29" t="s">
        <v>37</v>
      </c>
      <c r="Y52" s="29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31.5" customHeight="1">
      <c r="A53" s="388" t="s">
        <v>83</v>
      </c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ht="25.5" customHeight="1">
      <c r="A54" s="93"/>
      <c r="B54" s="94"/>
      <c r="C54" s="389" t="s">
        <v>84</v>
      </c>
      <c r="D54" s="389"/>
      <c r="E54" s="95" t="s">
        <v>85</v>
      </c>
      <c r="F54" s="96">
        <f t="shared" ref="F54:F59" si="1">SUM(H54,I54,L54,N54,S54,V54)</f>
        <v>50</v>
      </c>
      <c r="G54" s="97">
        <v>2</v>
      </c>
      <c r="H54" s="96">
        <v>20</v>
      </c>
      <c r="I54" s="96"/>
      <c r="J54" s="96"/>
      <c r="K54" s="96"/>
      <c r="L54" s="96">
        <v>15</v>
      </c>
      <c r="M54" s="96">
        <v>25</v>
      </c>
      <c r="N54" s="96">
        <v>15</v>
      </c>
      <c r="O54" s="96"/>
      <c r="P54" s="98">
        <v>2</v>
      </c>
      <c r="Q54" s="96" t="s">
        <v>37</v>
      </c>
      <c r="R54" s="99" t="s">
        <v>48</v>
      </c>
      <c r="S54" s="96"/>
      <c r="T54" s="93"/>
      <c r="U54" s="100"/>
      <c r="V54" s="93"/>
      <c r="W54" s="93"/>
      <c r="X54" s="100"/>
      <c r="Y54" s="93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ht="28.5" customHeight="1">
      <c r="A55" s="93"/>
      <c r="B55" s="94"/>
      <c r="C55" s="390" t="s">
        <v>53</v>
      </c>
      <c r="D55" s="390"/>
      <c r="E55" s="95" t="s">
        <v>54</v>
      </c>
      <c r="F55" s="96">
        <f t="shared" si="1"/>
        <v>45</v>
      </c>
      <c r="G55" s="97">
        <f>SUM(P55,U55,X55)</f>
        <v>1.5</v>
      </c>
      <c r="H55" s="96">
        <v>15</v>
      </c>
      <c r="I55" s="96"/>
      <c r="J55" s="96"/>
      <c r="K55" s="96"/>
      <c r="L55" s="96">
        <v>10</v>
      </c>
      <c r="M55" s="96">
        <v>25</v>
      </c>
      <c r="N55" s="96">
        <v>20</v>
      </c>
      <c r="O55" s="96"/>
      <c r="P55" s="98">
        <v>1.5</v>
      </c>
      <c r="Q55" s="101"/>
      <c r="R55" s="99" t="s">
        <v>48</v>
      </c>
      <c r="S55" s="96"/>
      <c r="T55" s="93"/>
      <c r="U55" s="100"/>
      <c r="V55" s="93"/>
      <c r="W55" s="93"/>
      <c r="X55" s="100"/>
      <c r="Y55" s="93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ht="34.5" customHeight="1">
      <c r="A56" s="93"/>
      <c r="B56" s="94"/>
      <c r="C56" s="391" t="s">
        <v>86</v>
      </c>
      <c r="D56" s="391"/>
      <c r="E56" s="95" t="s">
        <v>87</v>
      </c>
      <c r="F56" s="96">
        <f t="shared" si="1"/>
        <v>75</v>
      </c>
      <c r="G56" s="97">
        <v>2.5</v>
      </c>
      <c r="H56" s="96">
        <v>25</v>
      </c>
      <c r="I56" s="96">
        <v>10</v>
      </c>
      <c r="J56" s="96"/>
      <c r="K56" s="96">
        <v>20</v>
      </c>
      <c r="L56" s="96">
        <v>25</v>
      </c>
      <c r="M56" s="96">
        <v>25</v>
      </c>
      <c r="N56" s="96">
        <v>15</v>
      </c>
      <c r="O56" s="96"/>
      <c r="P56" s="102">
        <v>2.5</v>
      </c>
      <c r="Q56" s="35" t="s">
        <v>44</v>
      </c>
      <c r="R56" s="101"/>
      <c r="S56" s="60" t="s">
        <v>37</v>
      </c>
      <c r="T56" s="94"/>
      <c r="U56" s="103" t="s">
        <v>45</v>
      </c>
      <c r="V56" s="94" t="s">
        <v>45</v>
      </c>
      <c r="W56" s="94"/>
      <c r="X56" s="103" t="s">
        <v>45</v>
      </c>
      <c r="Y56" s="94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34.5" customHeight="1">
      <c r="A57" s="93"/>
      <c r="B57" s="94"/>
      <c r="C57" s="392" t="s">
        <v>88</v>
      </c>
      <c r="D57" s="392"/>
      <c r="E57" s="95" t="s">
        <v>89</v>
      </c>
      <c r="F57" s="96">
        <f t="shared" si="1"/>
        <v>30</v>
      </c>
      <c r="G57" s="97">
        <f>SUM(P57,U57,X57)</f>
        <v>1</v>
      </c>
      <c r="H57" s="96">
        <v>15</v>
      </c>
      <c r="I57" s="96"/>
      <c r="J57" s="96"/>
      <c r="K57" s="96"/>
      <c r="L57" s="96">
        <v>5</v>
      </c>
      <c r="M57" s="96">
        <v>25</v>
      </c>
      <c r="N57" s="96">
        <v>10</v>
      </c>
      <c r="O57" s="96"/>
      <c r="P57" s="98">
        <v>1</v>
      </c>
      <c r="Q57" s="96" t="s">
        <v>37</v>
      </c>
      <c r="R57" s="99" t="s">
        <v>48</v>
      </c>
      <c r="S57" s="96"/>
      <c r="T57" s="93"/>
      <c r="U57" s="100"/>
      <c r="V57" s="93"/>
      <c r="W57" s="93"/>
      <c r="X57" s="100"/>
      <c r="Y57" s="93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ht="24" customHeight="1">
      <c r="A58" s="393"/>
      <c r="B58" s="394"/>
      <c r="C58" s="390" t="s">
        <v>90</v>
      </c>
      <c r="D58" s="104" t="s">
        <v>91</v>
      </c>
      <c r="E58" s="95" t="s">
        <v>92</v>
      </c>
      <c r="F58" s="96">
        <f t="shared" si="1"/>
        <v>35</v>
      </c>
      <c r="G58" s="97">
        <f>SUM(P58,U58,X58)</f>
        <v>1.5</v>
      </c>
      <c r="H58" s="96">
        <v>15</v>
      </c>
      <c r="I58" s="96"/>
      <c r="J58" s="96"/>
      <c r="K58" s="96"/>
      <c r="L58" s="96">
        <v>10</v>
      </c>
      <c r="M58" s="96">
        <v>25</v>
      </c>
      <c r="N58" s="96">
        <v>10</v>
      </c>
      <c r="O58" s="96"/>
      <c r="P58" s="98">
        <v>1.5</v>
      </c>
      <c r="Q58" s="96" t="s">
        <v>37</v>
      </c>
      <c r="R58" s="395" t="s">
        <v>48</v>
      </c>
      <c r="S58" s="96"/>
      <c r="T58" s="93"/>
      <c r="U58" s="100"/>
      <c r="V58" s="93"/>
      <c r="W58" s="93"/>
      <c r="X58" s="100"/>
      <c r="Y58" s="93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28.15" customHeight="1">
      <c r="A59" s="393"/>
      <c r="B59" s="394"/>
      <c r="C59" s="390"/>
      <c r="D59" s="104" t="s">
        <v>93</v>
      </c>
      <c r="E59" s="95" t="s">
        <v>94</v>
      </c>
      <c r="F59" s="96">
        <f t="shared" si="1"/>
        <v>30</v>
      </c>
      <c r="G59" s="97">
        <f>SUM(P59,U59,X59)</f>
        <v>1</v>
      </c>
      <c r="H59" s="96">
        <v>10</v>
      </c>
      <c r="I59" s="96"/>
      <c r="J59" s="96"/>
      <c r="K59" s="96"/>
      <c r="L59" s="96">
        <v>10</v>
      </c>
      <c r="M59" s="96">
        <v>25</v>
      </c>
      <c r="N59" s="96">
        <v>10</v>
      </c>
      <c r="O59" s="96"/>
      <c r="P59" s="98">
        <v>1</v>
      </c>
      <c r="Q59" s="96" t="s">
        <v>37</v>
      </c>
      <c r="R59" s="395"/>
      <c r="S59" s="96"/>
      <c r="T59" s="93"/>
      <c r="U59" s="100"/>
      <c r="V59" s="93"/>
      <c r="W59" s="93"/>
      <c r="X59" s="100"/>
      <c r="Y59" s="93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ht="27" customHeight="1">
      <c r="A60" s="396" t="s">
        <v>58</v>
      </c>
      <c r="B60" s="396"/>
      <c r="C60" s="396"/>
      <c r="D60" s="396"/>
      <c r="E60" s="396"/>
      <c r="F60" s="105">
        <f>F54+F55+F56+F57+F58+F59</f>
        <v>265</v>
      </c>
      <c r="G60" s="105">
        <f>SUM(G54:G59)</f>
        <v>9.5</v>
      </c>
      <c r="H60" s="105">
        <f>SUM(H54:H59)</f>
        <v>100</v>
      </c>
      <c r="I60" s="105">
        <f>SUM(I54:I59)</f>
        <v>10</v>
      </c>
      <c r="J60" s="105">
        <f>SUM(J54:J59)</f>
        <v>0</v>
      </c>
      <c r="K60" s="105"/>
      <c r="L60" s="105">
        <f>SUM(L54,L55,L56,L57,L58,L59)</f>
        <v>75</v>
      </c>
      <c r="M60" s="105"/>
      <c r="N60" s="105">
        <f>SUM(N54:N59)</f>
        <v>80</v>
      </c>
      <c r="O60" s="105">
        <f>H60+I60+L60+N60</f>
        <v>265</v>
      </c>
      <c r="P60" s="105">
        <f>SUM(P54:P59)</f>
        <v>9.5</v>
      </c>
      <c r="Q60" s="105"/>
      <c r="R60" s="105"/>
      <c r="S60" s="105">
        <f>SUM(S54:S59)</f>
        <v>0</v>
      </c>
      <c r="T60" s="105"/>
      <c r="U60" s="105">
        <f>SUM(U54:U59)</f>
        <v>0</v>
      </c>
      <c r="V60" s="105"/>
      <c r="W60" s="105"/>
      <c r="X60" s="105">
        <f>SUM(X54:X59)</f>
        <v>0</v>
      </c>
      <c r="Y60" s="106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ht="24.6" customHeight="1">
      <c r="A61" s="397" t="s">
        <v>95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7"/>
      <c r="T61" s="397"/>
      <c r="U61" s="397"/>
      <c r="V61" s="397"/>
      <c r="W61" s="397"/>
      <c r="X61" s="397"/>
      <c r="Y61" s="397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</row>
    <row r="62" spans="1:43" ht="28.15" customHeight="1">
      <c r="A62" s="93"/>
      <c r="B62" s="93"/>
      <c r="C62" s="390" t="s">
        <v>96</v>
      </c>
      <c r="D62" s="390"/>
      <c r="E62" s="95" t="s">
        <v>97</v>
      </c>
      <c r="F62" s="96">
        <f>SUM(H62,I62,L62,N62,S62,V62)</f>
        <v>30</v>
      </c>
      <c r="G62" s="97">
        <f>SUM(P62,U62,X62)</f>
        <v>1</v>
      </c>
      <c r="H62" s="96"/>
      <c r="I62" s="96">
        <v>30</v>
      </c>
      <c r="J62" s="96"/>
      <c r="K62" s="96">
        <v>20</v>
      </c>
      <c r="L62" s="96"/>
      <c r="M62" s="96"/>
      <c r="N62" s="96"/>
      <c r="O62" s="96"/>
      <c r="P62" s="98">
        <v>1</v>
      </c>
      <c r="Q62" s="96" t="s">
        <v>37</v>
      </c>
      <c r="R62" s="99" t="s">
        <v>55</v>
      </c>
      <c r="S62" s="96"/>
      <c r="T62" s="96"/>
      <c r="U62" s="107"/>
      <c r="V62" s="93"/>
      <c r="W62" s="93"/>
      <c r="X62" s="100"/>
      <c r="Y62" s="93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30" customHeight="1">
      <c r="A63" s="396" t="s">
        <v>58</v>
      </c>
      <c r="B63" s="396"/>
      <c r="C63" s="396"/>
      <c r="D63" s="396"/>
      <c r="E63" s="396"/>
      <c r="F63" s="105">
        <f>SUM(F62:F62)</f>
        <v>30</v>
      </c>
      <c r="G63" s="105">
        <f>SUM(G62:G62)</f>
        <v>1</v>
      </c>
      <c r="H63" s="105">
        <f>SUM(H62:H62)</f>
        <v>0</v>
      </c>
      <c r="I63" s="105">
        <f>SUM(I62:I62)</f>
        <v>30</v>
      </c>
      <c r="J63" s="105">
        <f>SUM(J62)</f>
        <v>0</v>
      </c>
      <c r="K63" s="105"/>
      <c r="L63" s="105">
        <f>SUM(L62:L62)</f>
        <v>0</v>
      </c>
      <c r="M63" s="105"/>
      <c r="N63" s="105">
        <f>SUM(N62:N62)</f>
        <v>0</v>
      </c>
      <c r="O63" s="105">
        <f>H63+I63+L63+N63</f>
        <v>30</v>
      </c>
      <c r="P63" s="105">
        <f>SUM(P62:P62)</f>
        <v>1</v>
      </c>
      <c r="Q63" s="105"/>
      <c r="R63" s="105"/>
      <c r="S63" s="105">
        <f>SUM(S62:S62)</f>
        <v>0</v>
      </c>
      <c r="T63" s="105"/>
      <c r="U63" s="105">
        <f>SUM(U62:U62)</f>
        <v>0</v>
      </c>
      <c r="V63" s="105"/>
      <c r="W63" s="105"/>
      <c r="X63" s="105">
        <f>SUM(X62:X62)</f>
        <v>0</v>
      </c>
      <c r="Y63" s="105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</row>
    <row r="64" spans="1:43" ht="30" customHeight="1">
      <c r="A64" s="391" t="s">
        <v>72</v>
      </c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  <c r="N64" s="391"/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43" ht="39.75" customHeight="1">
      <c r="A65" s="393"/>
      <c r="B65" s="393"/>
      <c r="C65" s="398" t="s">
        <v>98</v>
      </c>
      <c r="D65" s="398"/>
      <c r="E65" s="95" t="s">
        <v>99</v>
      </c>
      <c r="F65" s="294">
        <f>SUM(H65,I65,L65,N65,S65,V65)</f>
        <v>35</v>
      </c>
      <c r="G65" s="108">
        <v>1.5</v>
      </c>
      <c r="H65" s="96">
        <v>10</v>
      </c>
      <c r="I65" s="294">
        <v>20</v>
      </c>
      <c r="J65" s="96"/>
      <c r="K65" s="306">
        <v>8</v>
      </c>
      <c r="L65" s="96"/>
      <c r="M65" s="96"/>
      <c r="N65" s="96">
        <v>5</v>
      </c>
      <c r="O65" s="96"/>
      <c r="P65" s="98">
        <v>1.5</v>
      </c>
      <c r="Q65" s="96"/>
      <c r="R65" s="395" t="s">
        <v>48</v>
      </c>
      <c r="S65" s="96"/>
      <c r="T65" s="96"/>
      <c r="U65" s="107"/>
      <c r="V65" s="96"/>
      <c r="W65" s="96"/>
      <c r="X65" s="100"/>
      <c r="Y65" s="93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</row>
    <row r="66" spans="1:43" ht="32.25" customHeight="1">
      <c r="A66" s="393"/>
      <c r="B66" s="393"/>
      <c r="C66" s="398"/>
      <c r="D66" s="398"/>
      <c r="E66" s="95" t="s">
        <v>100</v>
      </c>
      <c r="F66" s="294">
        <v>30</v>
      </c>
      <c r="G66" s="97">
        <v>1</v>
      </c>
      <c r="H66" s="96" t="s">
        <v>45</v>
      </c>
      <c r="I66" s="294">
        <v>20</v>
      </c>
      <c r="J66" s="96"/>
      <c r="K66" s="306">
        <v>8</v>
      </c>
      <c r="L66" s="96"/>
      <c r="M66" s="96"/>
      <c r="N66" s="96">
        <v>10</v>
      </c>
      <c r="O66" s="96"/>
      <c r="P66" s="98">
        <v>1</v>
      </c>
      <c r="Q66" s="96"/>
      <c r="R66" s="395"/>
      <c r="S66" s="96" t="s">
        <v>45</v>
      </c>
      <c r="T66" s="96"/>
      <c r="U66" s="107"/>
      <c r="V66" s="96" t="s">
        <v>45</v>
      </c>
      <c r="W66" s="96"/>
      <c r="X66" s="100" t="s">
        <v>45</v>
      </c>
      <c r="Y66" s="93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</row>
    <row r="67" spans="1:43" ht="20.25" hidden="1" customHeight="1">
      <c r="A67" s="93">
        <v>22</v>
      </c>
      <c r="B67" s="93" t="s">
        <v>101</v>
      </c>
      <c r="C67" s="393" t="s">
        <v>102</v>
      </c>
      <c r="D67" s="393"/>
      <c r="E67" s="95" t="s">
        <v>103</v>
      </c>
      <c r="F67" s="295">
        <f>SUM(H67,I67,L67,N67,S67,V67)</f>
        <v>50</v>
      </c>
      <c r="G67" s="97">
        <f>SUM(P67,U67,X67)</f>
        <v>2</v>
      </c>
      <c r="H67" s="60">
        <v>15</v>
      </c>
      <c r="I67" s="295" t="s">
        <v>45</v>
      </c>
      <c r="J67" s="60"/>
      <c r="K67" s="295"/>
      <c r="L67" s="60">
        <v>5</v>
      </c>
      <c r="M67" s="60">
        <v>25</v>
      </c>
      <c r="N67" s="60">
        <v>10</v>
      </c>
      <c r="O67" s="60"/>
      <c r="P67" s="102">
        <v>1</v>
      </c>
      <c r="Q67" s="61" t="s">
        <v>45</v>
      </c>
      <c r="R67" s="99" t="s">
        <v>104</v>
      </c>
      <c r="S67" s="60">
        <v>20</v>
      </c>
      <c r="T67" s="60">
        <v>5</v>
      </c>
      <c r="U67" s="109">
        <v>1</v>
      </c>
      <c r="V67" s="60" t="s">
        <v>37</v>
      </c>
      <c r="W67" s="60"/>
      <c r="X67" s="103" t="s">
        <v>45</v>
      </c>
      <c r="Y67" s="110" t="s">
        <v>104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</row>
    <row r="68" spans="1:43" ht="45" hidden="1" customHeight="1">
      <c r="A68" s="93" t="s">
        <v>105</v>
      </c>
      <c r="B68" s="94" t="s">
        <v>106</v>
      </c>
      <c r="C68" s="398"/>
      <c r="D68" s="398"/>
      <c r="E68" s="95"/>
      <c r="F68" s="296"/>
      <c r="G68" s="97"/>
      <c r="H68" s="96"/>
      <c r="I68" s="296"/>
      <c r="J68" s="96"/>
      <c r="K68" s="296"/>
      <c r="L68" s="96"/>
      <c r="M68" s="96"/>
      <c r="N68" s="96"/>
      <c r="O68" s="96"/>
      <c r="P68" s="98">
        <v>3.5</v>
      </c>
      <c r="Q68" s="98" t="s">
        <v>44</v>
      </c>
      <c r="R68" s="96" t="s">
        <v>37</v>
      </c>
      <c r="S68" s="96">
        <v>80</v>
      </c>
      <c r="T68" s="111">
        <v>5</v>
      </c>
      <c r="U68" s="107">
        <v>2.5</v>
      </c>
      <c r="V68" s="96">
        <v>40</v>
      </c>
      <c r="W68" s="96">
        <v>5</v>
      </c>
      <c r="X68" s="112">
        <v>2</v>
      </c>
      <c r="Y68" s="112" t="s">
        <v>48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</row>
    <row r="69" spans="1:43" ht="31.5" customHeight="1">
      <c r="A69" s="93"/>
      <c r="B69" s="94"/>
      <c r="C69" s="397" t="s">
        <v>102</v>
      </c>
      <c r="D69" s="397"/>
      <c r="E69" s="95" t="s">
        <v>103</v>
      </c>
      <c r="F69" s="294">
        <f>H69+I69+L69+N69+O69+S69</f>
        <v>55</v>
      </c>
      <c r="G69" s="97">
        <v>2</v>
      </c>
      <c r="H69" s="96">
        <v>15</v>
      </c>
      <c r="I69" s="296"/>
      <c r="J69" s="96"/>
      <c r="K69" s="296"/>
      <c r="L69" s="96">
        <v>5</v>
      </c>
      <c r="M69" s="96">
        <v>25</v>
      </c>
      <c r="N69" s="294">
        <v>15</v>
      </c>
      <c r="O69" s="96"/>
      <c r="P69" s="98">
        <v>1</v>
      </c>
      <c r="Q69" s="101"/>
      <c r="R69" s="99" t="s">
        <v>48</v>
      </c>
      <c r="S69" s="96">
        <v>20</v>
      </c>
      <c r="T69" s="307">
        <v>8</v>
      </c>
      <c r="U69" s="107">
        <v>1</v>
      </c>
      <c r="V69" s="96"/>
      <c r="W69" s="96"/>
      <c r="X69" s="112"/>
      <c r="Y69" s="112" t="s">
        <v>104</v>
      </c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</row>
    <row r="70" spans="1:43" ht="31.5" customHeight="1">
      <c r="A70" s="93"/>
      <c r="B70" s="94"/>
      <c r="C70" s="397" t="s">
        <v>107</v>
      </c>
      <c r="D70" s="397"/>
      <c r="E70" s="95" t="s">
        <v>74</v>
      </c>
      <c r="F70" s="297">
        <f>SUM(H70,I70,J70,L70,N70,S70,V70)</f>
        <v>200</v>
      </c>
      <c r="G70" s="97">
        <v>8</v>
      </c>
      <c r="H70" s="96"/>
      <c r="I70" s="297">
        <v>70</v>
      </c>
      <c r="J70" s="96"/>
      <c r="K70" s="306">
        <v>8</v>
      </c>
      <c r="L70" s="96"/>
      <c r="M70" s="96"/>
      <c r="N70" s="96">
        <v>10</v>
      </c>
      <c r="O70" s="96"/>
      <c r="P70" s="98">
        <v>3.5</v>
      </c>
      <c r="Q70" s="35" t="s">
        <v>44</v>
      </c>
      <c r="R70" s="96"/>
      <c r="S70" s="96">
        <v>80</v>
      </c>
      <c r="T70" s="308">
        <v>8</v>
      </c>
      <c r="U70" s="107">
        <v>2.5</v>
      </c>
      <c r="V70" s="96">
        <v>40</v>
      </c>
      <c r="W70" s="306">
        <v>8</v>
      </c>
      <c r="X70" s="112">
        <v>2</v>
      </c>
      <c r="Y70" s="112" t="s">
        <v>104</v>
      </c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</row>
    <row r="71" spans="1:43" ht="33.6" customHeight="1">
      <c r="A71" s="396" t="s">
        <v>58</v>
      </c>
      <c r="B71" s="396"/>
      <c r="C71" s="396"/>
      <c r="D71" s="396"/>
      <c r="E71" s="396"/>
      <c r="F71" s="105">
        <f>F65+F66+F69+F70</f>
        <v>320</v>
      </c>
      <c r="G71" s="105">
        <f>G65+G66+G69+G70</f>
        <v>12.5</v>
      </c>
      <c r="H71" s="105">
        <f>H65+H69</f>
        <v>25</v>
      </c>
      <c r="I71" s="105">
        <f>I65+I66+I69+I70</f>
        <v>110</v>
      </c>
      <c r="J71" s="105">
        <f>SUM(J65:J70)</f>
        <v>0</v>
      </c>
      <c r="K71" s="105"/>
      <c r="L71" s="105">
        <f>L69</f>
        <v>5</v>
      </c>
      <c r="M71" s="105"/>
      <c r="N71" s="105">
        <f>N65+N66+N69+N70</f>
        <v>40</v>
      </c>
      <c r="O71" s="105">
        <f>H71+I71+L71+N71</f>
        <v>180</v>
      </c>
      <c r="P71" s="105">
        <f>P65+P66+P69+P70</f>
        <v>7</v>
      </c>
      <c r="Q71" s="105"/>
      <c r="R71" s="105"/>
      <c r="S71" s="105">
        <f>S69+S70</f>
        <v>100</v>
      </c>
      <c r="T71" s="105"/>
      <c r="U71" s="105">
        <f>U68+U69</f>
        <v>3.5</v>
      </c>
      <c r="V71" s="105">
        <f>SUM(V65:V68)</f>
        <v>40</v>
      </c>
      <c r="W71" s="105"/>
      <c r="X71" s="105">
        <f>SUM(X65:X68)</f>
        <v>2</v>
      </c>
      <c r="Y71" s="105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</row>
    <row r="72" spans="1:43" ht="34.5" customHeight="1">
      <c r="A72" s="398" t="s">
        <v>108</v>
      </c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</row>
    <row r="73" spans="1:43" ht="37.5" customHeight="1">
      <c r="A73" s="93"/>
      <c r="B73" s="93"/>
      <c r="C73" s="398" t="s">
        <v>109</v>
      </c>
      <c r="D73" s="398"/>
      <c r="E73" s="95" t="s">
        <v>110</v>
      </c>
      <c r="F73" s="297">
        <f>SUM(H73,I73+J73,L73,N73,S73,V73)</f>
        <v>275</v>
      </c>
      <c r="G73" s="97">
        <f>SUM(P73,U73,X73)</f>
        <v>8.5</v>
      </c>
      <c r="H73" s="96">
        <v>5</v>
      </c>
      <c r="I73" s="297">
        <v>90</v>
      </c>
      <c r="J73" s="297">
        <v>10</v>
      </c>
      <c r="K73" s="306">
        <v>8</v>
      </c>
      <c r="L73" s="96"/>
      <c r="M73" s="96"/>
      <c r="N73" s="96">
        <v>10</v>
      </c>
      <c r="O73" s="96"/>
      <c r="P73" s="98">
        <v>3</v>
      </c>
      <c r="Q73" s="96" t="s">
        <v>37</v>
      </c>
      <c r="R73" s="99" t="s">
        <v>55</v>
      </c>
      <c r="S73" s="96">
        <v>160</v>
      </c>
      <c r="T73" s="306">
        <v>4</v>
      </c>
      <c r="U73" s="107">
        <v>5.5</v>
      </c>
      <c r="V73" s="96"/>
      <c r="W73" s="96"/>
      <c r="X73" s="113" t="s">
        <v>45</v>
      </c>
      <c r="Y73" s="112" t="s">
        <v>48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</row>
    <row r="74" spans="1:43" ht="71.25" customHeight="1">
      <c r="A74" s="30"/>
      <c r="B74" s="114"/>
      <c r="C74" s="405" t="s">
        <v>111</v>
      </c>
      <c r="D74" s="405"/>
      <c r="E74" s="115" t="s">
        <v>112</v>
      </c>
      <c r="F74" s="32">
        <f>H74+I74+J74+L74+N74+S74+V74</f>
        <v>15</v>
      </c>
      <c r="G74" s="33">
        <v>0.5</v>
      </c>
      <c r="H74" s="32"/>
      <c r="I74" s="288"/>
      <c r="J74" s="286">
        <v>15</v>
      </c>
      <c r="K74" s="304">
        <v>8</v>
      </c>
      <c r="L74" s="32"/>
      <c r="M74" s="32"/>
      <c r="N74" s="51"/>
      <c r="O74" s="51"/>
      <c r="P74" s="34">
        <v>0.5</v>
      </c>
      <c r="Q74" s="32" t="s">
        <v>45</v>
      </c>
      <c r="R74" s="41" t="s">
        <v>55</v>
      </c>
      <c r="S74" s="32"/>
      <c r="T74" s="74"/>
      <c r="U74" s="72"/>
      <c r="V74" s="32"/>
      <c r="W74" s="32"/>
      <c r="X74" s="72" t="s">
        <v>45</v>
      </c>
      <c r="Y74" s="32" t="s">
        <v>45</v>
      </c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</row>
    <row r="75" spans="1:43" ht="27.75" customHeight="1">
      <c r="A75" s="406" t="s">
        <v>58</v>
      </c>
      <c r="B75" s="406"/>
      <c r="C75" s="406"/>
      <c r="D75" s="406"/>
      <c r="E75" s="406"/>
      <c r="F75" s="116">
        <f>SUM(F73:F74)</f>
        <v>290</v>
      </c>
      <c r="G75" s="116">
        <f>SUM(G73:G74)</f>
        <v>9</v>
      </c>
      <c r="H75" s="116">
        <f>SUM(H73:H74)</f>
        <v>5</v>
      </c>
      <c r="I75" s="116">
        <f>SUM(I73:I74)</f>
        <v>90</v>
      </c>
      <c r="J75" s="116">
        <f>SUM(J73:J74)</f>
        <v>25</v>
      </c>
      <c r="K75" s="116"/>
      <c r="L75" s="116">
        <f>SUM(L73:L74)</f>
        <v>0</v>
      </c>
      <c r="M75" s="116"/>
      <c r="N75" s="116">
        <f>SUM(N73:N74)</f>
        <v>10</v>
      </c>
      <c r="O75" s="116">
        <f>SUM(H75,I75,J75,L75,N75)</f>
        <v>130</v>
      </c>
      <c r="P75" s="116">
        <f>SUM(P73:P74)</f>
        <v>3.5</v>
      </c>
      <c r="Q75" s="116"/>
      <c r="R75" s="116"/>
      <c r="S75" s="116">
        <f>SUM(S73:S74)</f>
        <v>160</v>
      </c>
      <c r="T75" s="116"/>
      <c r="U75" s="116">
        <f>SUM(U73:U74)</f>
        <v>5.5</v>
      </c>
      <c r="V75" s="116">
        <f>SUM(V73:V74)</f>
        <v>0</v>
      </c>
      <c r="W75" s="116"/>
      <c r="X75" s="116">
        <f>SUM(X73:X74)</f>
        <v>0</v>
      </c>
      <c r="Y75" s="117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</row>
    <row r="76" spans="1:43" ht="32.25" customHeight="1">
      <c r="A76" s="399"/>
      <c r="B76" s="399"/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</row>
    <row r="77" spans="1:43" ht="31.5" customHeight="1">
      <c r="A77" s="400" t="s">
        <v>113</v>
      </c>
      <c r="B77" s="400"/>
      <c r="C77" s="400"/>
      <c r="D77" s="400"/>
      <c r="E77" s="400"/>
      <c r="F77" s="118">
        <f>SUM(F60,F63,F71,F75)</f>
        <v>905</v>
      </c>
      <c r="G77" s="119">
        <f>SUM(G60,G63,G71,G75)</f>
        <v>32</v>
      </c>
      <c r="H77" s="120">
        <f>SUM(H60,H63,H71,H75)</f>
        <v>130</v>
      </c>
      <c r="I77" s="121">
        <f>SUM(I60,I63,I71,I75)</f>
        <v>240</v>
      </c>
      <c r="J77" s="122">
        <f>SUM(J60,J63,J71,J75)</f>
        <v>25</v>
      </c>
      <c r="K77" s="123"/>
      <c r="L77" s="124">
        <f>L60+L63+L71+L75</f>
        <v>80</v>
      </c>
      <c r="M77" s="125"/>
      <c r="N77" s="126">
        <f>SUM(N60,N63,N71,N75)</f>
        <v>130</v>
      </c>
      <c r="O77" s="119">
        <f>O60+O63+O71+O75</f>
        <v>605</v>
      </c>
      <c r="P77" s="127">
        <f>SUM(P60,P63,P71,P75)</f>
        <v>21</v>
      </c>
      <c r="Q77" s="127"/>
      <c r="R77" s="126"/>
      <c r="S77" s="126">
        <f>SUM(S60,S63,S71,S75)</f>
        <v>260</v>
      </c>
      <c r="T77" s="126"/>
      <c r="U77" s="126">
        <f>SUM(U60,U63,U71,U75)</f>
        <v>9</v>
      </c>
      <c r="V77" s="126">
        <f>SUM(V60,V63,V71,V75)</f>
        <v>40</v>
      </c>
      <c r="W77" s="126"/>
      <c r="X77" s="126">
        <f>SUM(X60,X63,X71,X75)</f>
        <v>2</v>
      </c>
      <c r="Y77" s="128"/>
    </row>
    <row r="78" spans="1:43" ht="23.65" customHeight="1">
      <c r="A78" s="369" t="s">
        <v>77</v>
      </c>
      <c r="B78" s="369"/>
      <c r="C78" s="369"/>
      <c r="D78" s="369"/>
      <c r="E78" s="369"/>
      <c r="F78" s="77">
        <f>SUM(F52,F60,F63,F71,F75)</f>
        <v>925</v>
      </c>
      <c r="G78" s="77">
        <f>SUM(G52,G60,G63,G71,G75)</f>
        <v>32</v>
      </c>
      <c r="H78" s="77">
        <v>130</v>
      </c>
      <c r="I78" s="77">
        <f>I52+I60+I63+I71+I75</f>
        <v>260</v>
      </c>
      <c r="J78" s="77">
        <v>25</v>
      </c>
      <c r="K78" s="77"/>
      <c r="L78" s="77">
        <v>80</v>
      </c>
      <c r="M78" s="77"/>
      <c r="N78" s="77">
        <v>130</v>
      </c>
      <c r="O78" s="77">
        <v>605</v>
      </c>
      <c r="P78" s="77">
        <v>21</v>
      </c>
      <c r="Q78" s="77"/>
      <c r="R78" s="77"/>
      <c r="S78" s="77">
        <v>260</v>
      </c>
      <c r="T78" s="77"/>
      <c r="U78" s="77">
        <v>9</v>
      </c>
      <c r="V78" s="77">
        <v>40</v>
      </c>
      <c r="W78" s="77"/>
      <c r="X78" s="77">
        <v>2</v>
      </c>
      <c r="Y78" s="77"/>
    </row>
    <row r="79" spans="1:43" ht="23.65" customHeight="1">
      <c r="A79" s="129"/>
      <c r="B79" s="129"/>
      <c r="C79" s="129"/>
      <c r="D79" s="129"/>
      <c r="E79" s="129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</row>
    <row r="80" spans="1:43" ht="43.15" customHeight="1">
      <c r="A80" s="130"/>
      <c r="B80" s="131"/>
      <c r="C80" s="130"/>
      <c r="D80" s="130"/>
      <c r="E80" s="132" t="s">
        <v>114</v>
      </c>
      <c r="F80" s="133">
        <f>F36+F77</f>
        <v>1650</v>
      </c>
      <c r="G80" s="134">
        <f>G36+G77</f>
        <v>60</v>
      </c>
      <c r="H80" s="135"/>
      <c r="I80" s="136"/>
      <c r="J80" s="136"/>
      <c r="K80" s="137"/>
      <c r="L80" s="136"/>
      <c r="M80" s="138"/>
      <c r="N80" s="135"/>
      <c r="O80" s="136"/>
      <c r="P80" s="135"/>
      <c r="Q80" s="135"/>
      <c r="R80" s="135"/>
      <c r="S80" s="135"/>
      <c r="T80" s="135"/>
      <c r="U80" s="135"/>
      <c r="V80" s="135"/>
      <c r="W80" s="135"/>
      <c r="X80" s="135"/>
      <c r="Y80" s="135"/>
    </row>
    <row r="81" spans="1:25" ht="23.65" customHeight="1">
      <c r="A81" s="130"/>
      <c r="B81" s="130"/>
      <c r="C81" s="130"/>
      <c r="D81" s="130"/>
      <c r="E81" s="132" t="s">
        <v>114</v>
      </c>
      <c r="F81" s="132">
        <f>F37+F78</f>
        <v>1694</v>
      </c>
      <c r="G81" s="134">
        <f>G37+G77</f>
        <v>60</v>
      </c>
      <c r="H81" s="135"/>
      <c r="I81" s="136"/>
      <c r="J81" s="136"/>
      <c r="K81" s="137"/>
      <c r="L81" s="136"/>
      <c r="M81" s="138"/>
      <c r="N81" s="135"/>
      <c r="O81" s="136"/>
      <c r="P81" s="135"/>
      <c r="Q81" s="135"/>
      <c r="R81" s="135"/>
      <c r="S81" s="135"/>
      <c r="T81" s="135"/>
      <c r="U81" s="135"/>
      <c r="V81" s="135"/>
      <c r="W81" s="135"/>
      <c r="X81" s="135"/>
      <c r="Y81" s="135"/>
    </row>
    <row r="82" spans="1:25" ht="25.5" customHeight="1">
      <c r="A82" s="401"/>
      <c r="B82" s="401"/>
      <c r="C82" s="401"/>
      <c r="D82" s="401"/>
      <c r="E82" s="401"/>
      <c r="F82" s="139"/>
      <c r="G82" s="140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</row>
    <row r="83" spans="1:25" ht="25.5" customHeight="1">
      <c r="A83" s="371"/>
      <c r="B83" s="371"/>
      <c r="C83" s="371"/>
      <c r="D83" s="371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</row>
    <row r="84" spans="1:25" ht="33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</row>
    <row r="85" spans="1:25" ht="13.9" hidden="1" customHeight="1">
      <c r="A85" s="403" t="s">
        <v>115</v>
      </c>
      <c r="B85" s="403"/>
      <c r="C85" s="403"/>
      <c r="D85" s="403"/>
      <c r="E85" s="403"/>
      <c r="F85" s="403"/>
      <c r="G85" s="403"/>
      <c r="H85" s="403"/>
      <c r="I85" s="403"/>
      <c r="J85" s="403"/>
      <c r="K85" s="403"/>
      <c r="L85" s="403"/>
      <c r="M85" s="403"/>
      <c r="N85" s="403"/>
      <c r="O85" s="403"/>
      <c r="P85" s="403"/>
      <c r="Q85" s="403"/>
      <c r="R85" s="403"/>
      <c r="S85" s="403"/>
      <c r="T85" s="403"/>
      <c r="U85" s="403"/>
      <c r="V85" s="403"/>
      <c r="W85" s="403"/>
      <c r="X85" s="403"/>
      <c r="Y85" s="403"/>
    </row>
    <row r="86" spans="1:25" ht="13.9" hidden="1" customHeight="1">
      <c r="A86" s="404" t="s">
        <v>116</v>
      </c>
      <c r="B86" s="404"/>
      <c r="C86" s="404"/>
      <c r="D86" s="404"/>
      <c r="E86" s="404"/>
      <c r="F86" s="404"/>
      <c r="G86" s="404"/>
      <c r="H86" s="404"/>
      <c r="I86" s="404"/>
      <c r="J86" s="404"/>
      <c r="K86" s="404"/>
      <c r="L86" s="404"/>
      <c r="M86" s="404"/>
      <c r="N86" s="404"/>
      <c r="O86" s="404"/>
      <c r="P86" s="404"/>
      <c r="Q86" s="404"/>
      <c r="R86" s="404"/>
      <c r="S86" s="404"/>
      <c r="T86" s="404"/>
      <c r="U86" s="404"/>
      <c r="V86" s="404"/>
      <c r="W86" s="404"/>
      <c r="X86" s="404"/>
      <c r="Y86" s="404"/>
    </row>
    <row r="87" spans="1:25" ht="1.1499999999999999" hidden="1" customHeight="1">
      <c r="A87" s="141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83"/>
      <c r="R87" s="83"/>
      <c r="S87" s="83"/>
      <c r="T87" s="83"/>
      <c r="U87" s="83"/>
      <c r="V87" s="83"/>
      <c r="W87" s="83"/>
      <c r="X87" s="83"/>
      <c r="Y87" s="83"/>
    </row>
    <row r="88" spans="1:25" hidden="1">
      <c r="A88" s="141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83"/>
      <c r="R88" s="83"/>
      <c r="S88" s="83"/>
      <c r="T88" s="83"/>
      <c r="U88" s="83"/>
      <c r="V88" s="83"/>
      <c r="W88" s="83"/>
      <c r="X88" s="83"/>
      <c r="Y88" s="83"/>
    </row>
    <row r="89" spans="1:25" ht="39.75" customHeight="1">
      <c r="A89" s="141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83"/>
      <c r="R89" s="83"/>
      <c r="S89" s="83"/>
      <c r="T89" s="83"/>
      <c r="U89" s="83"/>
      <c r="V89" s="83"/>
      <c r="W89" s="83"/>
      <c r="X89" s="83"/>
      <c r="Y89" s="83"/>
    </row>
    <row r="90" spans="1:25">
      <c r="A90" s="141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83"/>
      <c r="R90" s="83"/>
      <c r="S90" s="83"/>
      <c r="T90" s="83"/>
      <c r="U90" s="83"/>
      <c r="V90" s="83"/>
      <c r="W90" s="83"/>
      <c r="X90" s="83"/>
      <c r="Y90" s="83"/>
    </row>
    <row r="91" spans="1:25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83"/>
      <c r="R91" s="83"/>
      <c r="S91" s="83"/>
      <c r="T91" s="83"/>
      <c r="U91" s="83"/>
      <c r="V91" s="83"/>
      <c r="W91" s="83"/>
      <c r="X91" s="83"/>
      <c r="Y91" s="83"/>
    </row>
    <row r="92" spans="1:25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83"/>
      <c r="R92" s="83"/>
      <c r="S92" s="83"/>
      <c r="T92" s="83"/>
      <c r="U92" s="83"/>
      <c r="V92" s="83"/>
      <c r="W92" s="83"/>
      <c r="X92" s="83"/>
      <c r="Y92" s="83"/>
    </row>
    <row r="93" spans="1:25">
      <c r="A93" s="141"/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83"/>
      <c r="R93" s="83"/>
      <c r="S93" s="83"/>
      <c r="T93" s="83"/>
      <c r="U93" s="83"/>
      <c r="V93" s="83"/>
      <c r="W93" s="83"/>
      <c r="X93" s="83"/>
      <c r="Y93" s="83"/>
    </row>
    <row r="94" spans="1:25">
      <c r="A94" s="141"/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83"/>
      <c r="R94" s="83"/>
      <c r="S94" s="83"/>
      <c r="T94" s="83"/>
      <c r="U94" s="83"/>
      <c r="V94" s="83"/>
      <c r="W94" s="83"/>
      <c r="X94" s="83"/>
      <c r="Y94" s="83"/>
    </row>
    <row r="95" spans="1:25">
      <c r="A95" s="141"/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83"/>
      <c r="R95" s="83"/>
      <c r="S95" s="83"/>
      <c r="T95" s="83"/>
      <c r="U95" s="83"/>
      <c r="V95" s="83"/>
      <c r="W95" s="83"/>
      <c r="X95" s="83"/>
      <c r="Y95" s="83"/>
    </row>
    <row r="96" spans="1:25">
      <c r="A96" s="141"/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83"/>
      <c r="R96" s="83"/>
      <c r="S96" s="83"/>
      <c r="T96" s="83"/>
      <c r="U96" s="83"/>
      <c r="V96" s="83"/>
      <c r="W96" s="83"/>
      <c r="X96" s="83"/>
      <c r="Y96" s="83"/>
    </row>
    <row r="97" spans="1:25">
      <c r="A97" s="141"/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83"/>
      <c r="R97" s="83"/>
      <c r="S97" s="83"/>
      <c r="T97" s="83"/>
      <c r="U97" s="83"/>
      <c r="V97" s="83"/>
      <c r="W97" s="83"/>
      <c r="X97" s="83"/>
      <c r="Y97" s="83"/>
    </row>
    <row r="98" spans="1:25">
      <c r="A98" s="141"/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83"/>
      <c r="R98" s="83"/>
      <c r="S98" s="83"/>
      <c r="T98" s="83"/>
      <c r="U98" s="83"/>
      <c r="V98" s="83"/>
      <c r="W98" s="83"/>
      <c r="X98" s="83"/>
      <c r="Y98" s="83"/>
    </row>
    <row r="99" spans="1:25">
      <c r="A99" s="141"/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83"/>
      <c r="R99" s="83"/>
      <c r="S99" s="83"/>
      <c r="T99" s="83"/>
      <c r="U99" s="83"/>
      <c r="V99" s="83"/>
      <c r="W99" s="83"/>
      <c r="X99" s="83"/>
      <c r="Y99" s="83"/>
    </row>
    <row r="100" spans="1:25">
      <c r="A100" s="141"/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83"/>
      <c r="R100" s="83"/>
      <c r="S100" s="83"/>
      <c r="T100" s="83"/>
      <c r="U100" s="83"/>
      <c r="V100" s="83"/>
      <c r="W100" s="83"/>
      <c r="X100" s="83"/>
      <c r="Y100" s="83"/>
    </row>
    <row r="101" spans="1:25">
      <c r="A101" s="141"/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83"/>
      <c r="R101" s="83"/>
      <c r="S101" s="83"/>
      <c r="T101" s="83"/>
      <c r="U101" s="83"/>
      <c r="V101" s="83"/>
      <c r="W101" s="83"/>
      <c r="X101" s="83"/>
      <c r="Y101" s="83"/>
    </row>
    <row r="102" spans="1:25">
      <c r="A102" s="141"/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83"/>
      <c r="R102" s="83"/>
      <c r="S102" s="83"/>
      <c r="T102" s="83"/>
      <c r="U102" s="83"/>
      <c r="V102" s="83"/>
      <c r="W102" s="83"/>
      <c r="X102" s="83"/>
      <c r="Y102" s="83"/>
    </row>
    <row r="103" spans="1:25">
      <c r="A103" s="141"/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83"/>
      <c r="R103" s="83"/>
      <c r="S103" s="83"/>
      <c r="T103" s="83"/>
      <c r="U103" s="83"/>
      <c r="V103" s="83"/>
      <c r="W103" s="83"/>
      <c r="X103" s="83"/>
      <c r="Y103" s="83"/>
    </row>
    <row r="104" spans="1:25">
      <c r="A104" s="142"/>
      <c r="B104" s="142"/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83"/>
      <c r="R104" s="83"/>
      <c r="S104" s="83"/>
      <c r="T104" s="83"/>
      <c r="U104" s="83"/>
      <c r="V104" s="83"/>
      <c r="W104" s="83"/>
      <c r="X104" s="83"/>
      <c r="Y104" s="83"/>
    </row>
    <row r="105" spans="1:25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83"/>
      <c r="R105" s="83"/>
      <c r="S105" s="83"/>
      <c r="T105" s="83"/>
      <c r="U105" s="83"/>
      <c r="V105" s="83"/>
      <c r="W105" s="83"/>
      <c r="X105" s="83"/>
      <c r="Y105" s="83"/>
    </row>
    <row r="106" spans="1:25">
      <c r="A106" s="143"/>
      <c r="B106" s="143"/>
      <c r="C106" s="83"/>
      <c r="D106" s="83"/>
      <c r="E106" s="83"/>
      <c r="F106" s="83"/>
      <c r="G106" s="83"/>
      <c r="H106" s="83"/>
      <c r="I106" s="83"/>
      <c r="J106" s="83"/>
      <c r="K106" s="144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</row>
    <row r="107" spans="1:25">
      <c r="A107" s="143"/>
      <c r="B107" s="143"/>
      <c r="C107" s="83"/>
      <c r="D107" s="83"/>
      <c r="E107" s="83"/>
      <c r="F107" s="83"/>
      <c r="G107" s="83"/>
      <c r="H107" s="83"/>
      <c r="I107" s="83"/>
      <c r="J107" s="83"/>
      <c r="K107" s="144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</row>
    <row r="108" spans="1:25">
      <c r="A108" s="143"/>
      <c r="B108" s="143"/>
      <c r="C108" s="83"/>
      <c r="D108" s="83"/>
      <c r="E108" s="83"/>
      <c r="F108" s="83"/>
      <c r="G108" s="83"/>
      <c r="H108" s="83"/>
      <c r="I108" s="83"/>
      <c r="J108" s="83"/>
      <c r="K108" s="144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</row>
    <row r="109" spans="1:25">
      <c r="A109" s="143"/>
      <c r="B109" s="143"/>
      <c r="C109" s="83"/>
      <c r="D109" s="83"/>
      <c r="E109" s="83"/>
      <c r="F109" s="83"/>
      <c r="G109" s="83"/>
      <c r="H109" s="83"/>
      <c r="I109" s="83"/>
      <c r="J109" s="83"/>
      <c r="K109" s="144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</row>
    <row r="110" spans="1:25">
      <c r="A110" s="143"/>
      <c r="B110" s="143"/>
      <c r="C110" s="83"/>
      <c r="D110" s="83"/>
      <c r="E110" s="83"/>
      <c r="F110" s="83"/>
      <c r="G110" s="83"/>
      <c r="H110" s="83"/>
      <c r="I110" s="83"/>
      <c r="J110" s="83"/>
      <c r="K110" s="144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</row>
    <row r="111" spans="1:25">
      <c r="A111" s="143"/>
      <c r="B111" s="143"/>
      <c r="C111" s="83"/>
      <c r="D111" s="83"/>
      <c r="E111" s="83"/>
      <c r="F111" s="83"/>
      <c r="G111" s="83"/>
      <c r="H111" s="83"/>
      <c r="I111" s="83"/>
      <c r="J111" s="83"/>
      <c r="K111" s="144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</row>
    <row r="112" spans="1:25">
      <c r="A112" s="143"/>
      <c r="B112" s="143"/>
      <c r="C112" s="83"/>
      <c r="D112" s="83"/>
      <c r="E112" s="83"/>
      <c r="F112" s="83"/>
      <c r="G112" s="83"/>
      <c r="H112" s="83"/>
      <c r="I112" s="83"/>
      <c r="J112" s="83"/>
      <c r="K112" s="144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</row>
    <row r="113" spans="1:25">
      <c r="A113" s="143"/>
      <c r="B113" s="143"/>
      <c r="C113" s="83"/>
      <c r="D113" s="83"/>
      <c r="E113" s="83"/>
      <c r="F113" s="83"/>
      <c r="G113" s="83"/>
      <c r="H113" s="83"/>
      <c r="I113" s="83"/>
      <c r="J113" s="83"/>
      <c r="K113" s="144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</row>
    <row r="114" spans="1:25">
      <c r="A114" s="143"/>
      <c r="B114" s="143"/>
      <c r="C114" s="83"/>
      <c r="D114" s="83"/>
      <c r="E114" s="83"/>
      <c r="F114" s="83"/>
      <c r="G114" s="83"/>
      <c r="H114" s="83"/>
      <c r="I114" s="83"/>
      <c r="J114" s="83"/>
      <c r="K114" s="144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</row>
    <row r="115" spans="1:25">
      <c r="A115" s="143"/>
      <c r="B115" s="143"/>
      <c r="C115" s="83"/>
      <c r="D115" s="83"/>
      <c r="E115" s="83"/>
      <c r="F115" s="83"/>
      <c r="G115" s="83"/>
      <c r="H115" s="83"/>
      <c r="I115" s="83"/>
      <c r="J115" s="83"/>
      <c r="K115" s="144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</row>
    <row r="116" spans="1:25">
      <c r="A116" s="143"/>
      <c r="B116" s="143"/>
      <c r="C116" s="83"/>
      <c r="D116" s="83"/>
      <c r="E116" s="83"/>
      <c r="F116" s="83"/>
      <c r="G116" s="83"/>
      <c r="H116" s="83"/>
      <c r="I116" s="83"/>
      <c r="J116" s="83"/>
      <c r="K116" s="144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</row>
    <row r="117" spans="1:25">
      <c r="A117" s="143"/>
      <c r="B117" s="143"/>
      <c r="C117" s="83"/>
      <c r="D117" s="83"/>
      <c r="E117" s="83"/>
      <c r="F117" s="83"/>
      <c r="G117" s="83"/>
      <c r="H117" s="83"/>
      <c r="I117" s="83"/>
      <c r="J117" s="83"/>
      <c r="K117" s="144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</row>
    <row r="118" spans="1:25">
      <c r="A118" s="143"/>
      <c r="B118" s="143"/>
      <c r="C118" s="83"/>
      <c r="D118" s="83"/>
      <c r="E118" s="83"/>
      <c r="F118" s="83"/>
      <c r="G118" s="83"/>
      <c r="H118" s="83"/>
      <c r="I118" s="83"/>
      <c r="J118" s="83"/>
      <c r="K118" s="144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</row>
    <row r="119" spans="1:25">
      <c r="A119" s="143"/>
      <c r="B119" s="143"/>
      <c r="C119" s="83"/>
      <c r="D119" s="83"/>
      <c r="E119" s="83"/>
      <c r="F119" s="83"/>
      <c r="G119" s="83"/>
      <c r="H119" s="83"/>
      <c r="I119" s="83"/>
      <c r="J119" s="83"/>
      <c r="K119" s="144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</row>
    <row r="120" spans="1:25">
      <c r="A120" s="143"/>
      <c r="B120" s="143"/>
      <c r="C120" s="83"/>
      <c r="D120" s="83"/>
      <c r="E120" s="83"/>
      <c r="F120" s="83"/>
      <c r="G120" s="83"/>
      <c r="H120" s="83"/>
      <c r="I120" s="83"/>
      <c r="J120" s="83"/>
      <c r="K120" s="144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</row>
    <row r="121" spans="1:25">
      <c r="A121" s="143"/>
      <c r="B121" s="143"/>
      <c r="C121" s="83"/>
      <c r="D121" s="83"/>
      <c r="E121" s="83"/>
      <c r="F121" s="83"/>
      <c r="G121" s="83"/>
      <c r="H121" s="83"/>
      <c r="I121" s="83"/>
      <c r="J121" s="83"/>
      <c r="K121" s="144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</row>
    <row r="122" spans="1:25">
      <c r="A122" s="143"/>
      <c r="B122" s="143"/>
      <c r="C122" s="83"/>
      <c r="D122" s="83"/>
      <c r="E122" s="83"/>
      <c r="F122" s="83"/>
      <c r="G122" s="83"/>
      <c r="H122" s="83"/>
      <c r="I122" s="83"/>
      <c r="J122" s="83"/>
      <c r="K122" s="144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</row>
    <row r="123" spans="1:25">
      <c r="A123" s="143"/>
      <c r="B123" s="143"/>
      <c r="C123" s="83"/>
      <c r="D123" s="83"/>
      <c r="E123" s="83"/>
      <c r="F123" s="83"/>
      <c r="G123" s="83"/>
      <c r="H123" s="83"/>
      <c r="I123" s="83"/>
      <c r="J123" s="83"/>
      <c r="K123" s="144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</row>
    <row r="124" spans="1:25">
      <c r="A124" s="143"/>
      <c r="B124" s="143"/>
      <c r="C124" s="83"/>
      <c r="D124" s="83"/>
      <c r="E124" s="83"/>
      <c r="F124" s="83"/>
      <c r="G124" s="83"/>
      <c r="H124" s="83"/>
      <c r="I124" s="83"/>
      <c r="J124" s="83"/>
      <c r="K124" s="144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</row>
    <row r="125" spans="1:25">
      <c r="A125" s="143"/>
      <c r="B125" s="143"/>
      <c r="C125" s="83"/>
      <c r="D125" s="83"/>
      <c r="E125" s="83"/>
      <c r="F125" s="83"/>
      <c r="G125" s="83"/>
      <c r="H125" s="83"/>
      <c r="I125" s="83"/>
      <c r="J125" s="83"/>
      <c r="K125" s="144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</row>
    <row r="126" spans="1:25">
      <c r="A126" s="143"/>
      <c r="B126" s="143"/>
      <c r="C126" s="83"/>
      <c r="D126" s="83"/>
      <c r="E126" s="83"/>
      <c r="F126" s="83"/>
      <c r="G126" s="83"/>
      <c r="H126" s="83"/>
      <c r="I126" s="83"/>
      <c r="J126" s="83"/>
      <c r="K126" s="144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</row>
    <row r="127" spans="1:25">
      <c r="A127" s="143"/>
      <c r="B127" s="143"/>
      <c r="C127" s="83"/>
      <c r="D127" s="83"/>
      <c r="E127" s="83"/>
      <c r="F127" s="83"/>
      <c r="G127" s="83"/>
      <c r="H127" s="83"/>
      <c r="I127" s="83"/>
      <c r="J127" s="83"/>
      <c r="K127" s="144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</row>
    <row r="128" spans="1:25">
      <c r="A128" s="143"/>
      <c r="B128" s="143"/>
      <c r="C128" s="83"/>
      <c r="D128" s="83"/>
      <c r="E128" s="83"/>
      <c r="F128" s="83"/>
      <c r="G128" s="83"/>
      <c r="H128" s="83"/>
      <c r="I128" s="83"/>
      <c r="J128" s="83"/>
      <c r="K128" s="144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</row>
    <row r="129" spans="1:25">
      <c r="A129" s="143"/>
      <c r="B129" s="143"/>
      <c r="C129" s="83"/>
      <c r="D129" s="83"/>
      <c r="E129" s="83"/>
      <c r="F129" s="83"/>
      <c r="G129" s="83"/>
      <c r="H129" s="83"/>
      <c r="I129" s="83"/>
      <c r="J129" s="83"/>
      <c r="K129" s="144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</row>
    <row r="130" spans="1:25">
      <c r="A130" s="143"/>
      <c r="B130" s="143"/>
      <c r="C130" s="83"/>
      <c r="D130" s="83"/>
      <c r="E130" s="83"/>
      <c r="F130" s="83"/>
      <c r="G130" s="83"/>
      <c r="H130" s="83"/>
      <c r="I130" s="83"/>
      <c r="J130" s="83"/>
      <c r="K130" s="144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</row>
    <row r="131" spans="1:25">
      <c r="A131" s="143"/>
      <c r="B131" s="143"/>
      <c r="C131" s="83"/>
      <c r="D131" s="83"/>
      <c r="E131" s="83"/>
      <c r="F131" s="83"/>
      <c r="G131" s="83"/>
      <c r="H131" s="83"/>
      <c r="I131" s="83"/>
      <c r="J131" s="83"/>
      <c r="K131" s="144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</row>
    <row r="132" spans="1:25">
      <c r="A132" s="143"/>
      <c r="B132" s="143"/>
      <c r="C132" s="83"/>
      <c r="D132" s="83"/>
      <c r="E132" s="83"/>
      <c r="F132" s="83"/>
      <c r="G132" s="83"/>
      <c r="H132" s="83"/>
      <c r="I132" s="83"/>
      <c r="J132" s="83"/>
      <c r="K132" s="144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</row>
    <row r="133" spans="1:25">
      <c r="A133" s="143"/>
      <c r="B133" s="143"/>
      <c r="C133" s="83"/>
      <c r="D133" s="83"/>
      <c r="E133" s="83"/>
      <c r="F133" s="83"/>
      <c r="G133" s="83"/>
      <c r="H133" s="83"/>
      <c r="I133" s="83"/>
      <c r="J133" s="83"/>
      <c r="K133" s="144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</row>
    <row r="134" spans="1:25">
      <c r="A134" s="143"/>
      <c r="B134" s="143"/>
      <c r="C134" s="83"/>
      <c r="D134" s="83"/>
      <c r="E134" s="83"/>
      <c r="F134" s="83"/>
      <c r="G134" s="83"/>
      <c r="H134" s="83"/>
      <c r="I134" s="83"/>
      <c r="J134" s="83"/>
      <c r="K134" s="144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</row>
    <row r="135" spans="1:25">
      <c r="A135" s="143"/>
      <c r="B135" s="143"/>
      <c r="C135" s="83"/>
      <c r="D135" s="83"/>
      <c r="E135" s="83"/>
      <c r="F135" s="83"/>
      <c r="G135" s="83"/>
      <c r="H135" s="83"/>
      <c r="I135" s="83"/>
      <c r="J135" s="83"/>
      <c r="K135" s="144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</row>
    <row r="136" spans="1:25">
      <c r="A136" s="143"/>
      <c r="B136" s="143"/>
      <c r="C136" s="83"/>
      <c r="D136" s="83"/>
      <c r="E136" s="83"/>
      <c r="F136" s="83"/>
      <c r="G136" s="83"/>
      <c r="H136" s="83"/>
      <c r="I136" s="83"/>
      <c r="J136" s="83"/>
      <c r="K136" s="144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</row>
    <row r="137" spans="1:25">
      <c r="A137" s="143"/>
      <c r="B137" s="143"/>
      <c r="C137" s="83"/>
      <c r="D137" s="83"/>
      <c r="E137" s="83"/>
      <c r="F137" s="83"/>
      <c r="G137" s="83"/>
      <c r="H137" s="83"/>
      <c r="I137" s="83"/>
      <c r="J137" s="83"/>
      <c r="K137" s="144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</row>
    <row r="138" spans="1:25">
      <c r="A138" s="143"/>
      <c r="B138" s="143"/>
      <c r="C138" s="83"/>
      <c r="D138" s="83"/>
      <c r="E138" s="83"/>
      <c r="F138" s="83"/>
      <c r="G138" s="83"/>
      <c r="H138" s="83"/>
      <c r="I138" s="83"/>
      <c r="J138" s="83"/>
      <c r="K138" s="144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</row>
    <row r="139" spans="1:25">
      <c r="A139" s="143"/>
      <c r="B139" s="143"/>
      <c r="C139" s="83"/>
      <c r="D139" s="83"/>
      <c r="E139" s="83"/>
      <c r="F139" s="83"/>
      <c r="G139" s="83"/>
      <c r="H139" s="83"/>
      <c r="I139" s="83"/>
      <c r="J139" s="83"/>
      <c r="K139" s="144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</row>
    <row r="140" spans="1:25">
      <c r="A140" s="143"/>
      <c r="B140" s="143"/>
      <c r="C140" s="83"/>
      <c r="D140" s="83"/>
      <c r="E140" s="83"/>
      <c r="F140" s="83"/>
      <c r="G140" s="83"/>
      <c r="H140" s="83"/>
      <c r="I140" s="83"/>
      <c r="J140" s="83"/>
      <c r="K140" s="144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spans="1:25">
      <c r="A141" s="143"/>
      <c r="B141" s="143"/>
      <c r="C141" s="83"/>
      <c r="D141" s="83"/>
      <c r="E141" s="83"/>
      <c r="F141" s="83"/>
      <c r="G141" s="83"/>
      <c r="H141" s="83"/>
      <c r="I141" s="83"/>
      <c r="J141" s="83"/>
      <c r="K141" s="144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5">
      <c r="A142" s="143"/>
      <c r="B142" s="143"/>
      <c r="C142" s="83"/>
      <c r="D142" s="83"/>
      <c r="E142" s="83"/>
      <c r="F142" s="83"/>
      <c r="G142" s="83"/>
      <c r="H142" s="83"/>
      <c r="I142" s="83"/>
      <c r="J142" s="83"/>
      <c r="K142" s="144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</row>
    <row r="143" spans="1:25">
      <c r="A143" s="143"/>
      <c r="B143" s="143"/>
      <c r="C143" s="83"/>
      <c r="D143" s="83"/>
      <c r="E143" s="83"/>
      <c r="F143" s="83"/>
      <c r="G143" s="83"/>
      <c r="H143" s="83"/>
      <c r="I143" s="83"/>
      <c r="J143" s="83"/>
      <c r="K143" s="144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</row>
    <row r="144" spans="1:25">
      <c r="A144" s="143"/>
      <c r="B144" s="143"/>
      <c r="C144" s="83"/>
      <c r="D144" s="83"/>
      <c r="E144" s="83"/>
      <c r="F144" s="83"/>
      <c r="G144" s="83"/>
      <c r="H144" s="83"/>
      <c r="I144" s="83"/>
      <c r="J144" s="83"/>
      <c r="K144" s="144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</row>
    <row r="145" spans="1:25">
      <c r="A145" s="143"/>
      <c r="B145" s="143"/>
      <c r="C145" s="83"/>
      <c r="D145" s="83"/>
      <c r="E145" s="83"/>
      <c r="F145" s="83"/>
      <c r="G145" s="83"/>
      <c r="H145" s="83"/>
      <c r="I145" s="83"/>
      <c r="J145" s="83"/>
      <c r="K145" s="144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</row>
    <row r="146" spans="1:25">
      <c r="A146" s="143"/>
      <c r="B146" s="143"/>
      <c r="C146" s="83"/>
      <c r="D146" s="83"/>
      <c r="E146" s="83"/>
      <c r="F146" s="83"/>
      <c r="G146" s="83"/>
      <c r="H146" s="83"/>
      <c r="I146" s="83"/>
      <c r="J146" s="83"/>
      <c r="K146" s="144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</row>
    <row r="147" spans="1:25">
      <c r="A147" s="87"/>
      <c r="B147" s="87"/>
    </row>
    <row r="148" spans="1:25">
      <c r="A148" s="87"/>
      <c r="B148" s="87"/>
    </row>
    <row r="149" spans="1:25">
      <c r="A149" s="87"/>
      <c r="B149" s="87"/>
    </row>
    <row r="150" spans="1:25">
      <c r="A150" s="87"/>
      <c r="B150" s="87"/>
    </row>
    <row r="151" spans="1:25">
      <c r="A151" s="87"/>
      <c r="B151" s="87"/>
    </row>
    <row r="152" spans="1:25">
      <c r="A152" s="87"/>
      <c r="B152" s="87"/>
    </row>
    <row r="153" spans="1:25">
      <c r="A153" s="87"/>
      <c r="B153" s="87"/>
    </row>
    <row r="154" spans="1:25">
      <c r="A154" s="87"/>
      <c r="B154" s="87"/>
    </row>
    <row r="155" spans="1:25">
      <c r="A155" s="87"/>
      <c r="B155" s="87"/>
    </row>
    <row r="156" spans="1:25">
      <c r="A156" s="87"/>
      <c r="B156" s="87"/>
    </row>
    <row r="157" spans="1:25">
      <c r="A157" s="87"/>
      <c r="B157" s="87"/>
    </row>
    <row r="158" spans="1:25">
      <c r="A158" s="87"/>
      <c r="B158" s="87"/>
    </row>
    <row r="159" spans="1:25">
      <c r="A159" s="87"/>
      <c r="B159" s="87"/>
    </row>
    <row r="160" spans="1:25">
      <c r="A160" s="87"/>
      <c r="B160" s="87"/>
    </row>
    <row r="161" spans="1:2">
      <c r="A161" s="87"/>
      <c r="B161" s="87"/>
    </row>
    <row r="162" spans="1:2">
      <c r="A162" s="87"/>
      <c r="B162" s="87"/>
    </row>
    <row r="163" spans="1:2">
      <c r="A163" s="87"/>
      <c r="B163" s="87"/>
    </row>
    <row r="164" spans="1:2">
      <c r="A164" s="87"/>
      <c r="B164" s="87"/>
    </row>
    <row r="165" spans="1:2">
      <c r="A165" s="87"/>
      <c r="B165" s="87"/>
    </row>
    <row r="166" spans="1:2">
      <c r="A166" s="87"/>
      <c r="B166" s="87"/>
    </row>
    <row r="167" spans="1:2">
      <c r="A167" s="87"/>
      <c r="B167" s="87"/>
    </row>
    <row r="168" spans="1:2">
      <c r="A168" s="87"/>
      <c r="B168" s="87"/>
    </row>
    <row r="169" spans="1:2">
      <c r="A169" s="87"/>
      <c r="B169" s="87"/>
    </row>
    <row r="170" spans="1:2">
      <c r="A170" s="87"/>
      <c r="B170" s="87"/>
    </row>
    <row r="171" spans="1:2">
      <c r="A171" s="87"/>
      <c r="B171" s="87"/>
    </row>
    <row r="172" spans="1:2">
      <c r="A172" s="87"/>
      <c r="B172" s="87"/>
    </row>
    <row r="173" spans="1:2">
      <c r="A173" s="87"/>
      <c r="B173" s="87"/>
    </row>
    <row r="174" spans="1:2">
      <c r="A174" s="87"/>
      <c r="B174" s="87"/>
    </row>
    <row r="175" spans="1:2">
      <c r="A175" s="87"/>
      <c r="B175" s="87"/>
    </row>
    <row r="176" spans="1:2">
      <c r="A176" s="87"/>
      <c r="B176" s="87"/>
    </row>
    <row r="177" spans="1:2">
      <c r="A177" s="87"/>
      <c r="B177" s="87"/>
    </row>
    <row r="178" spans="1:2">
      <c r="A178" s="87"/>
      <c r="B178" s="87"/>
    </row>
    <row r="179" spans="1:2">
      <c r="A179" s="87"/>
      <c r="B179" s="87"/>
    </row>
    <row r="180" spans="1:2">
      <c r="A180" s="87"/>
      <c r="B180" s="87"/>
    </row>
    <row r="181" spans="1:2">
      <c r="A181" s="87"/>
      <c r="B181" s="87"/>
    </row>
    <row r="182" spans="1:2">
      <c r="A182" s="87"/>
      <c r="B182" s="87"/>
    </row>
    <row r="183" spans="1:2">
      <c r="A183" s="87"/>
      <c r="B183" s="87"/>
    </row>
    <row r="184" spans="1:2">
      <c r="A184" s="87"/>
      <c r="B184" s="87"/>
    </row>
    <row r="185" spans="1:2">
      <c r="A185" s="87"/>
      <c r="B185" s="87"/>
    </row>
    <row r="186" spans="1:2">
      <c r="A186" s="87"/>
      <c r="B186" s="87"/>
    </row>
    <row r="187" spans="1:2">
      <c r="A187" s="87"/>
      <c r="B187" s="87"/>
    </row>
    <row r="188" spans="1:2">
      <c r="A188" s="87"/>
      <c r="B188" s="87"/>
    </row>
    <row r="189" spans="1:2">
      <c r="A189" s="87"/>
      <c r="B189" s="87"/>
    </row>
    <row r="190" spans="1:2">
      <c r="A190" s="87"/>
      <c r="B190" s="87"/>
    </row>
    <row r="191" spans="1:2">
      <c r="A191" s="87"/>
      <c r="B191" s="87"/>
    </row>
    <row r="192" spans="1:2">
      <c r="A192" s="87"/>
      <c r="B192" s="87"/>
    </row>
    <row r="193" spans="1:2">
      <c r="A193" s="87"/>
      <c r="B193" s="87"/>
    </row>
    <row r="194" spans="1:2">
      <c r="A194" s="87"/>
      <c r="B194" s="87"/>
    </row>
    <row r="195" spans="1:2">
      <c r="A195" s="87"/>
      <c r="B195" s="87"/>
    </row>
    <row r="196" spans="1:2">
      <c r="A196" s="87"/>
      <c r="B196" s="87"/>
    </row>
    <row r="197" spans="1:2">
      <c r="A197" s="87"/>
      <c r="B197" s="87"/>
    </row>
    <row r="198" spans="1:2">
      <c r="A198" s="87"/>
      <c r="B198" s="87"/>
    </row>
    <row r="199" spans="1:2">
      <c r="A199" s="87"/>
      <c r="B199" s="87"/>
    </row>
    <row r="200" spans="1:2">
      <c r="A200" s="87"/>
      <c r="B200" s="87"/>
    </row>
    <row r="201" spans="1:2">
      <c r="A201" s="87"/>
      <c r="B201" s="87"/>
    </row>
    <row r="202" spans="1:2">
      <c r="A202" s="87"/>
      <c r="B202" s="87"/>
    </row>
    <row r="203" spans="1:2">
      <c r="A203" s="87"/>
      <c r="B203" s="87"/>
    </row>
    <row r="204" spans="1:2">
      <c r="A204" s="87"/>
      <c r="B204" s="87"/>
    </row>
    <row r="205" spans="1:2">
      <c r="A205" s="87"/>
      <c r="B205" s="87"/>
    </row>
    <row r="206" spans="1:2">
      <c r="A206" s="87"/>
      <c r="B206" s="87"/>
    </row>
    <row r="207" spans="1:2">
      <c r="A207" s="87"/>
      <c r="B207" s="87"/>
    </row>
    <row r="208" spans="1:2">
      <c r="A208" s="87"/>
      <c r="B208" s="87"/>
    </row>
    <row r="209" spans="1:2">
      <c r="A209" s="87"/>
      <c r="B209" s="87"/>
    </row>
    <row r="210" spans="1:2">
      <c r="A210" s="87"/>
      <c r="B210" s="87"/>
    </row>
    <row r="211" spans="1:2">
      <c r="A211" s="87"/>
      <c r="B211" s="87"/>
    </row>
    <row r="212" spans="1:2">
      <c r="A212" s="87"/>
      <c r="B212" s="87"/>
    </row>
    <row r="213" spans="1:2">
      <c r="A213" s="87"/>
      <c r="B213" s="87"/>
    </row>
    <row r="214" spans="1:2">
      <c r="A214" s="87"/>
      <c r="B214" s="87"/>
    </row>
    <row r="215" spans="1:2">
      <c r="A215" s="87"/>
      <c r="B215" s="87"/>
    </row>
    <row r="216" spans="1:2">
      <c r="A216" s="87"/>
      <c r="B216" s="87"/>
    </row>
    <row r="217" spans="1:2">
      <c r="A217" s="87"/>
      <c r="B217" s="87"/>
    </row>
    <row r="218" spans="1:2">
      <c r="A218" s="87"/>
      <c r="B218" s="87"/>
    </row>
    <row r="219" spans="1:2">
      <c r="A219" s="87"/>
      <c r="B219" s="87"/>
    </row>
    <row r="220" spans="1:2">
      <c r="A220" s="87"/>
      <c r="B220" s="87"/>
    </row>
    <row r="221" spans="1:2">
      <c r="A221" s="87"/>
      <c r="B221" s="87"/>
    </row>
    <row r="222" spans="1:2">
      <c r="A222" s="87"/>
      <c r="B222" s="87"/>
    </row>
    <row r="223" spans="1:2">
      <c r="A223" s="87"/>
      <c r="B223" s="87"/>
    </row>
    <row r="224" spans="1:2">
      <c r="A224" s="87"/>
      <c r="B224" s="87"/>
    </row>
    <row r="225" spans="1:2">
      <c r="A225" s="87"/>
      <c r="B225" s="87"/>
    </row>
    <row r="226" spans="1:2">
      <c r="A226" s="87"/>
      <c r="B226" s="87"/>
    </row>
    <row r="227" spans="1:2">
      <c r="A227" s="87"/>
      <c r="B227" s="87"/>
    </row>
    <row r="228" spans="1:2">
      <c r="A228" s="87"/>
      <c r="B228" s="87"/>
    </row>
    <row r="229" spans="1:2">
      <c r="A229" s="87"/>
      <c r="B229" s="87"/>
    </row>
    <row r="230" spans="1:2">
      <c r="A230" s="87"/>
      <c r="B230" s="87"/>
    </row>
    <row r="231" spans="1:2">
      <c r="A231" s="87"/>
      <c r="B231" s="87"/>
    </row>
    <row r="232" spans="1:2">
      <c r="A232" s="87"/>
      <c r="B232" s="87"/>
    </row>
    <row r="233" spans="1:2">
      <c r="A233" s="87"/>
      <c r="B233" s="87"/>
    </row>
    <row r="234" spans="1:2">
      <c r="A234" s="87"/>
      <c r="B234" s="87"/>
    </row>
    <row r="235" spans="1:2">
      <c r="A235" s="87"/>
      <c r="B235" s="87"/>
    </row>
    <row r="236" spans="1:2">
      <c r="A236" s="87"/>
      <c r="B236" s="87"/>
    </row>
    <row r="237" spans="1:2">
      <c r="A237" s="87"/>
      <c r="B237" s="87"/>
    </row>
    <row r="238" spans="1:2">
      <c r="A238" s="87"/>
      <c r="B238" s="87"/>
    </row>
    <row r="239" spans="1:2">
      <c r="A239" s="87"/>
      <c r="B239" s="87"/>
    </row>
    <row r="240" spans="1:2">
      <c r="A240" s="87"/>
      <c r="B240" s="87"/>
    </row>
    <row r="241" spans="1:2">
      <c r="A241" s="87"/>
      <c r="B241" s="87"/>
    </row>
    <row r="242" spans="1:2">
      <c r="A242" s="87"/>
      <c r="B242" s="87"/>
    </row>
    <row r="243" spans="1:2">
      <c r="A243" s="87"/>
      <c r="B243" s="87"/>
    </row>
    <row r="244" spans="1:2">
      <c r="A244" s="87"/>
      <c r="B244" s="87"/>
    </row>
    <row r="245" spans="1:2">
      <c r="A245" s="87"/>
      <c r="B245" s="87"/>
    </row>
    <row r="246" spans="1:2">
      <c r="A246" s="87"/>
      <c r="B246" s="87"/>
    </row>
    <row r="247" spans="1:2">
      <c r="A247" s="87"/>
      <c r="B247" s="87"/>
    </row>
    <row r="248" spans="1:2">
      <c r="A248" s="87"/>
      <c r="B248" s="87"/>
    </row>
    <row r="249" spans="1:2">
      <c r="A249" s="87"/>
      <c r="B249" s="87"/>
    </row>
    <row r="250" spans="1:2">
      <c r="A250" s="87"/>
      <c r="B250" s="87"/>
    </row>
    <row r="251" spans="1:2">
      <c r="A251" s="87"/>
      <c r="B251" s="87"/>
    </row>
    <row r="252" spans="1:2">
      <c r="A252" s="87"/>
      <c r="B252" s="87"/>
    </row>
    <row r="253" spans="1:2">
      <c r="A253" s="87"/>
      <c r="B253" s="87"/>
    </row>
    <row r="254" spans="1:2">
      <c r="A254" s="87"/>
      <c r="B254" s="87"/>
    </row>
    <row r="255" spans="1:2">
      <c r="A255" s="87"/>
      <c r="B255" s="87"/>
    </row>
    <row r="256" spans="1:2">
      <c r="A256" s="87"/>
      <c r="B256" s="87"/>
    </row>
    <row r="257" spans="1:2">
      <c r="A257" s="87"/>
      <c r="B257" s="87"/>
    </row>
    <row r="258" spans="1:2">
      <c r="A258" s="87"/>
      <c r="B258" s="87"/>
    </row>
    <row r="259" spans="1:2">
      <c r="A259" s="87"/>
      <c r="B259" s="87"/>
    </row>
    <row r="260" spans="1:2">
      <c r="A260" s="87"/>
      <c r="B260" s="87"/>
    </row>
    <row r="261" spans="1:2">
      <c r="A261" s="87"/>
      <c r="B261" s="87"/>
    </row>
    <row r="262" spans="1:2">
      <c r="A262" s="87"/>
      <c r="B262" s="87"/>
    </row>
    <row r="263" spans="1:2">
      <c r="A263" s="87"/>
      <c r="B263" s="87"/>
    </row>
    <row r="264" spans="1:2">
      <c r="A264" s="87"/>
      <c r="B264" s="87"/>
    </row>
    <row r="265" spans="1:2">
      <c r="A265" s="87"/>
      <c r="B265" s="87"/>
    </row>
    <row r="266" spans="1:2">
      <c r="A266" s="87"/>
      <c r="B266" s="87"/>
    </row>
    <row r="267" spans="1:2">
      <c r="A267" s="87"/>
      <c r="B267" s="87"/>
    </row>
    <row r="268" spans="1:2">
      <c r="A268" s="87"/>
      <c r="B268" s="87"/>
    </row>
    <row r="269" spans="1:2">
      <c r="A269" s="87"/>
      <c r="B269" s="87"/>
    </row>
    <row r="270" spans="1:2">
      <c r="A270" s="87"/>
      <c r="B270" s="87"/>
    </row>
    <row r="271" spans="1:2">
      <c r="A271" s="87"/>
      <c r="B271" s="87"/>
    </row>
    <row r="272" spans="1:2">
      <c r="A272" s="87"/>
      <c r="B272" s="87"/>
    </row>
    <row r="273" spans="1:2">
      <c r="A273" s="87"/>
      <c r="B273" s="87"/>
    </row>
    <row r="274" spans="1:2">
      <c r="A274" s="87"/>
      <c r="B274" s="87"/>
    </row>
    <row r="275" spans="1:2">
      <c r="A275" s="87"/>
      <c r="B275" s="87"/>
    </row>
    <row r="276" spans="1:2">
      <c r="A276" s="87"/>
      <c r="B276" s="87"/>
    </row>
    <row r="277" spans="1:2">
      <c r="A277" s="87"/>
      <c r="B277" s="87"/>
    </row>
    <row r="278" spans="1:2">
      <c r="A278" s="87"/>
      <c r="B278" s="87"/>
    </row>
    <row r="279" spans="1:2">
      <c r="A279" s="87"/>
      <c r="B279" s="87"/>
    </row>
    <row r="280" spans="1:2">
      <c r="A280" s="87"/>
      <c r="B280" s="87"/>
    </row>
    <row r="281" spans="1:2">
      <c r="A281" s="87"/>
      <c r="B281" s="87"/>
    </row>
    <row r="282" spans="1:2">
      <c r="A282" s="87"/>
      <c r="B282" s="87"/>
    </row>
    <row r="283" spans="1:2">
      <c r="A283" s="87"/>
      <c r="B283" s="87"/>
    </row>
    <row r="284" spans="1:2">
      <c r="A284" s="87"/>
      <c r="B284" s="87"/>
    </row>
    <row r="285" spans="1:2">
      <c r="A285" s="87"/>
      <c r="B285" s="87"/>
    </row>
    <row r="286" spans="1:2">
      <c r="A286" s="87"/>
      <c r="B286" s="87"/>
    </row>
    <row r="287" spans="1:2">
      <c r="A287" s="87"/>
      <c r="B287" s="87"/>
    </row>
    <row r="288" spans="1:2">
      <c r="A288" s="87"/>
      <c r="B288" s="87"/>
    </row>
    <row r="289" spans="1:2">
      <c r="A289" s="87"/>
      <c r="B289" s="87"/>
    </row>
    <row r="290" spans="1:2">
      <c r="A290" s="87"/>
      <c r="B290" s="87"/>
    </row>
    <row r="291" spans="1:2">
      <c r="A291" s="87"/>
      <c r="B291" s="87"/>
    </row>
    <row r="292" spans="1:2">
      <c r="A292" s="87"/>
      <c r="B292" s="87"/>
    </row>
    <row r="293" spans="1:2">
      <c r="A293" s="87"/>
      <c r="B293" s="87"/>
    </row>
    <row r="294" spans="1:2">
      <c r="A294" s="87"/>
      <c r="B294" s="87"/>
    </row>
    <row r="295" spans="1:2">
      <c r="A295" s="87"/>
      <c r="B295" s="87"/>
    </row>
    <row r="296" spans="1:2">
      <c r="A296" s="87"/>
      <c r="B296" s="87"/>
    </row>
    <row r="297" spans="1:2">
      <c r="A297" s="87"/>
      <c r="B297" s="87"/>
    </row>
    <row r="298" spans="1:2">
      <c r="A298" s="87"/>
      <c r="B298" s="87"/>
    </row>
    <row r="299" spans="1:2">
      <c r="A299" s="87"/>
      <c r="B299" s="87"/>
    </row>
    <row r="300" spans="1:2">
      <c r="A300" s="87"/>
      <c r="B300" s="87"/>
    </row>
    <row r="301" spans="1:2">
      <c r="A301" s="87"/>
      <c r="B301" s="87"/>
    </row>
    <row r="302" spans="1:2">
      <c r="A302" s="87"/>
      <c r="B302" s="87"/>
    </row>
    <row r="303" spans="1:2">
      <c r="A303" s="87"/>
      <c r="B303" s="87"/>
    </row>
    <row r="304" spans="1:2">
      <c r="A304" s="87"/>
      <c r="B304" s="87"/>
    </row>
    <row r="305" spans="1:2">
      <c r="A305" s="87"/>
      <c r="B305" s="87"/>
    </row>
    <row r="306" spans="1:2">
      <c r="A306" s="87"/>
      <c r="B306" s="87"/>
    </row>
    <row r="307" spans="1:2">
      <c r="A307" s="87"/>
      <c r="B307" s="87"/>
    </row>
    <row r="308" spans="1:2">
      <c r="A308" s="87"/>
      <c r="B308" s="87"/>
    </row>
    <row r="309" spans="1:2">
      <c r="A309" s="87"/>
      <c r="B309" s="87"/>
    </row>
    <row r="310" spans="1:2">
      <c r="A310" s="87"/>
      <c r="B310" s="87"/>
    </row>
    <row r="311" spans="1:2">
      <c r="A311" s="87"/>
      <c r="B311" s="87"/>
    </row>
    <row r="312" spans="1:2">
      <c r="A312" s="87"/>
      <c r="B312" s="87"/>
    </row>
    <row r="313" spans="1:2">
      <c r="A313" s="87"/>
      <c r="B313" s="87"/>
    </row>
    <row r="314" spans="1:2">
      <c r="A314" s="87"/>
      <c r="B314" s="87"/>
    </row>
    <row r="315" spans="1:2">
      <c r="A315" s="87"/>
      <c r="B315" s="87"/>
    </row>
    <row r="316" spans="1:2">
      <c r="A316" s="87"/>
      <c r="B316" s="87"/>
    </row>
    <row r="317" spans="1:2">
      <c r="A317" s="87"/>
      <c r="B317" s="87"/>
    </row>
    <row r="318" spans="1:2">
      <c r="A318" s="87"/>
      <c r="B318" s="87"/>
    </row>
    <row r="319" spans="1:2">
      <c r="A319" s="87"/>
      <c r="B319" s="87"/>
    </row>
    <row r="320" spans="1:2">
      <c r="A320" s="87"/>
      <c r="B320" s="87"/>
    </row>
    <row r="321" spans="1:2">
      <c r="A321" s="87"/>
      <c r="B321" s="87"/>
    </row>
    <row r="322" spans="1:2">
      <c r="A322" s="87"/>
      <c r="B322" s="87"/>
    </row>
    <row r="323" spans="1:2">
      <c r="A323" s="87"/>
      <c r="B323" s="87"/>
    </row>
    <row r="324" spans="1:2">
      <c r="A324" s="87"/>
      <c r="B324" s="87"/>
    </row>
    <row r="325" spans="1:2">
      <c r="A325" s="87"/>
      <c r="B325" s="87"/>
    </row>
    <row r="326" spans="1:2">
      <c r="A326" s="87"/>
      <c r="B326" s="87"/>
    </row>
    <row r="327" spans="1:2">
      <c r="A327" s="87"/>
      <c r="B327" s="87"/>
    </row>
    <row r="328" spans="1:2">
      <c r="A328" s="87"/>
      <c r="B328" s="87"/>
    </row>
    <row r="329" spans="1:2">
      <c r="A329" s="87"/>
      <c r="B329" s="87"/>
    </row>
    <row r="330" spans="1:2">
      <c r="A330" s="87"/>
      <c r="B330" s="87"/>
    </row>
    <row r="331" spans="1:2">
      <c r="A331" s="87"/>
      <c r="B331" s="87"/>
    </row>
    <row r="332" spans="1:2">
      <c r="A332" s="87"/>
      <c r="B332" s="87"/>
    </row>
    <row r="333" spans="1:2">
      <c r="A333" s="87"/>
      <c r="B333" s="87"/>
    </row>
    <row r="334" spans="1:2">
      <c r="A334" s="87"/>
      <c r="B334" s="87"/>
    </row>
    <row r="335" spans="1:2">
      <c r="A335" s="87"/>
      <c r="B335" s="87"/>
    </row>
    <row r="336" spans="1:2">
      <c r="A336" s="87"/>
      <c r="B336" s="87"/>
    </row>
    <row r="337" spans="1:2">
      <c r="A337" s="87"/>
      <c r="B337" s="87"/>
    </row>
    <row r="338" spans="1:2">
      <c r="A338" s="87"/>
      <c r="B338" s="87"/>
    </row>
    <row r="339" spans="1:2">
      <c r="A339" s="87"/>
      <c r="B339" s="87"/>
    </row>
    <row r="340" spans="1:2">
      <c r="A340" s="87"/>
      <c r="B340" s="87"/>
    </row>
    <row r="341" spans="1:2">
      <c r="A341" s="87"/>
      <c r="B341" s="87"/>
    </row>
    <row r="342" spans="1:2">
      <c r="A342" s="87"/>
      <c r="B342" s="87"/>
    </row>
    <row r="343" spans="1:2">
      <c r="A343" s="87"/>
      <c r="B343" s="87"/>
    </row>
    <row r="344" spans="1:2">
      <c r="A344" s="87"/>
      <c r="B344" s="87"/>
    </row>
    <row r="345" spans="1:2">
      <c r="A345" s="87"/>
      <c r="B345" s="87"/>
    </row>
    <row r="346" spans="1:2">
      <c r="A346" s="87"/>
      <c r="B346" s="87"/>
    </row>
    <row r="347" spans="1:2">
      <c r="A347" s="87"/>
      <c r="B347" s="87"/>
    </row>
    <row r="348" spans="1:2">
      <c r="A348" s="87"/>
      <c r="B348" s="87"/>
    </row>
    <row r="349" spans="1:2">
      <c r="A349" s="87"/>
      <c r="B349" s="87"/>
    </row>
    <row r="350" spans="1:2">
      <c r="A350" s="87"/>
      <c r="B350" s="87"/>
    </row>
    <row r="351" spans="1:2">
      <c r="A351" s="87"/>
      <c r="B351" s="87"/>
    </row>
    <row r="352" spans="1:2">
      <c r="A352" s="87"/>
      <c r="B352" s="87"/>
    </row>
    <row r="353" spans="1:2">
      <c r="A353" s="87"/>
      <c r="B353" s="87"/>
    </row>
    <row r="354" spans="1:2">
      <c r="A354" s="87"/>
      <c r="B354" s="87"/>
    </row>
    <row r="355" spans="1:2">
      <c r="A355" s="87"/>
      <c r="B355" s="87"/>
    </row>
    <row r="356" spans="1:2">
      <c r="A356" s="87"/>
      <c r="B356" s="87"/>
    </row>
    <row r="357" spans="1:2">
      <c r="A357" s="87"/>
      <c r="B357" s="87"/>
    </row>
    <row r="358" spans="1:2">
      <c r="A358" s="87"/>
      <c r="B358" s="87"/>
    </row>
    <row r="359" spans="1:2">
      <c r="A359" s="87"/>
      <c r="B359" s="87"/>
    </row>
    <row r="360" spans="1:2">
      <c r="A360" s="87"/>
      <c r="B360" s="87"/>
    </row>
    <row r="361" spans="1:2">
      <c r="A361" s="87"/>
      <c r="B361" s="87"/>
    </row>
    <row r="362" spans="1:2">
      <c r="A362" s="87"/>
      <c r="B362" s="87"/>
    </row>
    <row r="363" spans="1:2">
      <c r="A363" s="87"/>
      <c r="B363" s="87"/>
    </row>
    <row r="364" spans="1:2">
      <c r="A364" s="87"/>
      <c r="B364" s="87"/>
    </row>
    <row r="365" spans="1:2">
      <c r="A365" s="87"/>
      <c r="B365" s="87"/>
    </row>
    <row r="366" spans="1:2">
      <c r="A366" s="87"/>
      <c r="B366" s="87"/>
    </row>
    <row r="367" spans="1:2">
      <c r="A367" s="87"/>
      <c r="B367" s="87"/>
    </row>
    <row r="368" spans="1:2">
      <c r="A368" s="87"/>
      <c r="B368" s="87"/>
    </row>
    <row r="369" spans="1:2">
      <c r="A369" s="87"/>
      <c r="B369" s="87"/>
    </row>
    <row r="370" spans="1:2">
      <c r="A370" s="87"/>
      <c r="B370" s="87"/>
    </row>
    <row r="371" spans="1:2">
      <c r="A371" s="87"/>
      <c r="B371" s="87"/>
    </row>
    <row r="372" spans="1:2">
      <c r="A372" s="87"/>
      <c r="B372" s="87"/>
    </row>
    <row r="373" spans="1:2">
      <c r="A373" s="87"/>
      <c r="B373" s="87"/>
    </row>
    <row r="374" spans="1:2">
      <c r="A374" s="87"/>
      <c r="B374" s="87"/>
    </row>
    <row r="375" spans="1:2">
      <c r="A375" s="87"/>
      <c r="B375" s="87"/>
    </row>
    <row r="376" spans="1:2">
      <c r="A376" s="87"/>
      <c r="B376" s="87"/>
    </row>
    <row r="377" spans="1:2">
      <c r="A377" s="87"/>
      <c r="B377" s="87"/>
    </row>
    <row r="378" spans="1:2">
      <c r="A378" s="87"/>
      <c r="B378" s="87"/>
    </row>
    <row r="379" spans="1:2">
      <c r="A379" s="87"/>
      <c r="B379" s="87"/>
    </row>
    <row r="380" spans="1:2">
      <c r="A380" s="87"/>
      <c r="B380" s="87"/>
    </row>
    <row r="381" spans="1:2">
      <c r="A381" s="87"/>
      <c r="B381" s="87"/>
    </row>
    <row r="382" spans="1:2">
      <c r="A382" s="87"/>
      <c r="B382" s="87"/>
    </row>
    <row r="383" spans="1:2">
      <c r="A383" s="87"/>
      <c r="B383" s="87"/>
    </row>
    <row r="384" spans="1:2">
      <c r="A384" s="87"/>
      <c r="B384" s="87"/>
    </row>
    <row r="385" spans="1:2">
      <c r="A385" s="87"/>
      <c r="B385" s="87"/>
    </row>
    <row r="386" spans="1:2">
      <c r="A386" s="87"/>
      <c r="B386" s="87"/>
    </row>
    <row r="387" spans="1:2">
      <c r="A387" s="87"/>
      <c r="B387" s="87"/>
    </row>
    <row r="388" spans="1:2">
      <c r="A388" s="87"/>
      <c r="B388" s="87"/>
    </row>
    <row r="389" spans="1:2">
      <c r="A389" s="87"/>
      <c r="B389" s="87"/>
    </row>
    <row r="390" spans="1:2">
      <c r="A390" s="87"/>
      <c r="B390" s="87"/>
    </row>
    <row r="391" spans="1:2">
      <c r="A391" s="87"/>
      <c r="B391" s="87"/>
    </row>
    <row r="392" spans="1:2">
      <c r="A392" s="87"/>
      <c r="B392" s="87"/>
    </row>
    <row r="393" spans="1:2">
      <c r="A393" s="87"/>
      <c r="B393" s="87"/>
    </row>
    <row r="394" spans="1:2">
      <c r="A394" s="87"/>
      <c r="B394" s="87"/>
    </row>
    <row r="395" spans="1:2">
      <c r="A395" s="87"/>
      <c r="B395" s="87"/>
    </row>
    <row r="396" spans="1:2">
      <c r="A396" s="87"/>
      <c r="B396" s="87"/>
    </row>
    <row r="397" spans="1:2">
      <c r="A397" s="87"/>
      <c r="B397" s="87"/>
    </row>
    <row r="398" spans="1:2">
      <c r="A398" s="87"/>
      <c r="B398" s="87"/>
    </row>
    <row r="399" spans="1:2">
      <c r="A399" s="87"/>
      <c r="B399" s="87"/>
    </row>
    <row r="400" spans="1:2">
      <c r="A400" s="87"/>
      <c r="B400" s="87"/>
    </row>
    <row r="401" spans="1:2">
      <c r="A401" s="87"/>
      <c r="B401" s="87"/>
    </row>
    <row r="402" spans="1:2">
      <c r="A402" s="87"/>
      <c r="B402" s="87"/>
    </row>
    <row r="403" spans="1:2">
      <c r="A403" s="87"/>
      <c r="B403" s="87"/>
    </row>
    <row r="404" spans="1:2">
      <c r="A404" s="87"/>
      <c r="B404" s="87"/>
    </row>
    <row r="405" spans="1:2">
      <c r="A405" s="87"/>
      <c r="B405" s="87"/>
    </row>
    <row r="406" spans="1:2">
      <c r="A406" s="87"/>
      <c r="B406" s="87"/>
    </row>
    <row r="407" spans="1:2">
      <c r="A407" s="87"/>
      <c r="B407" s="87"/>
    </row>
    <row r="408" spans="1:2">
      <c r="A408" s="87"/>
      <c r="B408" s="87"/>
    </row>
    <row r="409" spans="1:2">
      <c r="A409" s="87"/>
      <c r="B409" s="87"/>
    </row>
    <row r="410" spans="1:2">
      <c r="A410" s="87"/>
      <c r="B410" s="87"/>
    </row>
    <row r="411" spans="1:2">
      <c r="A411" s="87"/>
      <c r="B411" s="87"/>
    </row>
    <row r="412" spans="1:2">
      <c r="A412" s="87"/>
      <c r="B412" s="87"/>
    </row>
    <row r="413" spans="1:2">
      <c r="A413" s="87"/>
      <c r="B413" s="87"/>
    </row>
    <row r="414" spans="1:2">
      <c r="A414" s="87"/>
      <c r="B414" s="87"/>
    </row>
    <row r="415" spans="1:2">
      <c r="A415" s="87"/>
      <c r="B415" s="87"/>
    </row>
    <row r="416" spans="1:2">
      <c r="A416" s="87"/>
      <c r="B416" s="87"/>
    </row>
    <row r="417" spans="1:2">
      <c r="A417" s="87"/>
      <c r="B417" s="87"/>
    </row>
    <row r="418" spans="1:2">
      <c r="A418" s="87"/>
      <c r="B418" s="87"/>
    </row>
    <row r="419" spans="1:2">
      <c r="A419" s="87"/>
      <c r="B419" s="87"/>
    </row>
    <row r="420" spans="1:2">
      <c r="A420" s="87"/>
      <c r="B420" s="87"/>
    </row>
    <row r="421" spans="1:2">
      <c r="A421" s="87"/>
      <c r="B421" s="87"/>
    </row>
    <row r="422" spans="1:2">
      <c r="A422" s="87"/>
      <c r="B422" s="87"/>
    </row>
    <row r="423" spans="1:2">
      <c r="A423" s="87"/>
      <c r="B423" s="87"/>
    </row>
    <row r="424" spans="1:2">
      <c r="A424" s="87"/>
      <c r="B424" s="87"/>
    </row>
    <row r="425" spans="1:2">
      <c r="A425" s="87"/>
      <c r="B425" s="87"/>
    </row>
    <row r="426" spans="1:2">
      <c r="A426" s="87"/>
      <c r="B426" s="87"/>
    </row>
    <row r="427" spans="1:2">
      <c r="A427" s="87"/>
      <c r="B427" s="87"/>
    </row>
    <row r="428" spans="1:2">
      <c r="A428" s="87"/>
      <c r="B428" s="87"/>
    </row>
    <row r="429" spans="1:2">
      <c r="A429" s="87"/>
      <c r="B429" s="87"/>
    </row>
    <row r="430" spans="1:2">
      <c r="A430" s="87"/>
      <c r="B430" s="87"/>
    </row>
    <row r="431" spans="1:2">
      <c r="A431" s="87"/>
      <c r="B431" s="87"/>
    </row>
    <row r="432" spans="1:2">
      <c r="A432" s="87"/>
      <c r="B432" s="87"/>
    </row>
    <row r="433" spans="1:2">
      <c r="A433" s="87"/>
      <c r="B433" s="87"/>
    </row>
    <row r="434" spans="1:2">
      <c r="A434" s="87"/>
      <c r="B434" s="87"/>
    </row>
    <row r="435" spans="1:2">
      <c r="A435" s="87"/>
      <c r="B435" s="87"/>
    </row>
    <row r="436" spans="1:2">
      <c r="A436" s="87"/>
      <c r="B436" s="87"/>
    </row>
    <row r="437" spans="1:2">
      <c r="A437" s="87"/>
      <c r="B437" s="87"/>
    </row>
    <row r="438" spans="1:2">
      <c r="A438" s="87"/>
      <c r="B438" s="87"/>
    </row>
    <row r="439" spans="1:2">
      <c r="A439" s="87"/>
      <c r="B439" s="87"/>
    </row>
    <row r="440" spans="1:2">
      <c r="A440" s="87"/>
      <c r="B440" s="87"/>
    </row>
    <row r="441" spans="1:2">
      <c r="A441" s="87"/>
      <c r="B441" s="87"/>
    </row>
    <row r="442" spans="1:2">
      <c r="A442" s="87"/>
      <c r="B442" s="87"/>
    </row>
    <row r="443" spans="1:2">
      <c r="A443" s="87"/>
      <c r="B443" s="87"/>
    </row>
    <row r="444" spans="1:2">
      <c r="A444" s="87"/>
      <c r="B444" s="87"/>
    </row>
    <row r="445" spans="1:2">
      <c r="A445" s="87"/>
      <c r="B445" s="87"/>
    </row>
    <row r="446" spans="1:2">
      <c r="A446" s="87"/>
      <c r="B446" s="87"/>
    </row>
    <row r="447" spans="1:2">
      <c r="A447" s="87"/>
      <c r="B447" s="87"/>
    </row>
    <row r="448" spans="1:2">
      <c r="A448" s="87"/>
      <c r="B448" s="87"/>
    </row>
    <row r="449" spans="1:2">
      <c r="A449" s="87"/>
      <c r="B449" s="87"/>
    </row>
    <row r="450" spans="1:2">
      <c r="A450" s="87"/>
      <c r="B450" s="87"/>
    </row>
    <row r="451" spans="1:2">
      <c r="A451" s="87"/>
      <c r="B451" s="87"/>
    </row>
    <row r="452" spans="1:2">
      <c r="A452" s="87"/>
      <c r="B452" s="87"/>
    </row>
    <row r="453" spans="1:2">
      <c r="A453" s="87"/>
      <c r="B453" s="87"/>
    </row>
    <row r="454" spans="1:2">
      <c r="A454" s="87"/>
      <c r="B454" s="87"/>
    </row>
    <row r="455" spans="1:2">
      <c r="A455" s="87"/>
      <c r="B455" s="87"/>
    </row>
    <row r="456" spans="1:2">
      <c r="A456" s="87"/>
      <c r="B456" s="87"/>
    </row>
    <row r="457" spans="1:2">
      <c r="A457" s="87"/>
      <c r="B457" s="87"/>
    </row>
    <row r="458" spans="1:2">
      <c r="A458" s="87"/>
      <c r="B458" s="87"/>
    </row>
    <row r="459" spans="1:2">
      <c r="A459" s="87"/>
      <c r="B459" s="87"/>
    </row>
    <row r="460" spans="1:2">
      <c r="A460" s="87"/>
      <c r="B460" s="87"/>
    </row>
    <row r="461" spans="1:2">
      <c r="A461" s="87"/>
      <c r="B461" s="87"/>
    </row>
    <row r="462" spans="1:2">
      <c r="A462" s="87"/>
      <c r="B462" s="87"/>
    </row>
    <row r="463" spans="1:2">
      <c r="A463" s="87"/>
      <c r="B463" s="87"/>
    </row>
    <row r="464" spans="1:2">
      <c r="A464" s="87"/>
      <c r="B464" s="87"/>
    </row>
    <row r="465" spans="1:2">
      <c r="A465" s="87"/>
      <c r="B465" s="87"/>
    </row>
    <row r="466" spans="1:2">
      <c r="A466" s="87"/>
      <c r="B466" s="87"/>
    </row>
    <row r="467" spans="1:2">
      <c r="A467" s="87"/>
      <c r="B467" s="87"/>
    </row>
    <row r="468" spans="1:2">
      <c r="A468" s="87"/>
      <c r="B468" s="87"/>
    </row>
    <row r="469" spans="1:2">
      <c r="A469" s="87"/>
      <c r="B469" s="87"/>
    </row>
    <row r="470" spans="1:2">
      <c r="A470" s="87"/>
      <c r="B470" s="87"/>
    </row>
    <row r="471" spans="1:2">
      <c r="A471" s="87"/>
      <c r="B471" s="87"/>
    </row>
    <row r="472" spans="1:2">
      <c r="A472" s="87"/>
      <c r="B472" s="87"/>
    </row>
    <row r="473" spans="1:2">
      <c r="A473" s="87"/>
      <c r="B473" s="87"/>
    </row>
    <row r="474" spans="1:2">
      <c r="A474" s="87"/>
      <c r="B474" s="87"/>
    </row>
    <row r="475" spans="1:2">
      <c r="A475" s="87"/>
      <c r="B475" s="87"/>
    </row>
    <row r="476" spans="1:2">
      <c r="A476" s="87"/>
      <c r="B476" s="87"/>
    </row>
    <row r="477" spans="1:2">
      <c r="A477" s="87"/>
      <c r="B477" s="87"/>
    </row>
    <row r="478" spans="1:2">
      <c r="A478" s="87"/>
      <c r="B478" s="87"/>
    </row>
    <row r="479" spans="1:2">
      <c r="A479" s="87"/>
      <c r="B479" s="87"/>
    </row>
    <row r="480" spans="1:2">
      <c r="A480" s="87"/>
      <c r="B480" s="87"/>
    </row>
    <row r="481" spans="1:2">
      <c r="A481" s="87"/>
      <c r="B481" s="87"/>
    </row>
    <row r="482" spans="1:2">
      <c r="A482" s="87"/>
      <c r="B482" s="87"/>
    </row>
    <row r="483" spans="1:2">
      <c r="A483" s="87"/>
      <c r="B483" s="87"/>
    </row>
    <row r="484" spans="1:2">
      <c r="A484" s="87"/>
      <c r="B484" s="87"/>
    </row>
  </sheetData>
  <mergeCells count="160">
    <mergeCell ref="A76:Y76"/>
    <mergeCell ref="A77:E77"/>
    <mergeCell ref="A78:E78"/>
    <mergeCell ref="A82:E82"/>
    <mergeCell ref="A83:Y83"/>
    <mergeCell ref="A84:Y84"/>
    <mergeCell ref="A85:Y85"/>
    <mergeCell ref="A86:Y86"/>
    <mergeCell ref="C67:D67"/>
    <mergeCell ref="C68:D68"/>
    <mergeCell ref="C69:D69"/>
    <mergeCell ref="C70:D70"/>
    <mergeCell ref="A71:E71"/>
    <mergeCell ref="A72:Y72"/>
    <mergeCell ref="C73:D73"/>
    <mergeCell ref="C74:D74"/>
    <mergeCell ref="A75:E75"/>
    <mergeCell ref="A60:E60"/>
    <mergeCell ref="A61:Y61"/>
    <mergeCell ref="C62:D62"/>
    <mergeCell ref="A63:E63"/>
    <mergeCell ref="A64:Y64"/>
    <mergeCell ref="A65:A66"/>
    <mergeCell ref="B65:B66"/>
    <mergeCell ref="C65:D66"/>
    <mergeCell ref="R65:R66"/>
    <mergeCell ref="A51:Y51"/>
    <mergeCell ref="C52:D52"/>
    <mergeCell ref="A53:Y53"/>
    <mergeCell ref="C54:D54"/>
    <mergeCell ref="C55:D55"/>
    <mergeCell ref="C56:D56"/>
    <mergeCell ref="C57:D57"/>
    <mergeCell ref="A58:A59"/>
    <mergeCell ref="B58:B59"/>
    <mergeCell ref="C58:C59"/>
    <mergeCell ref="R58:R59"/>
    <mergeCell ref="T48:T49"/>
    <mergeCell ref="U48:U49"/>
    <mergeCell ref="V48:V49"/>
    <mergeCell ref="W48:W49"/>
    <mergeCell ref="X48:X49"/>
    <mergeCell ref="Y48:Y49"/>
    <mergeCell ref="C50:D50"/>
    <mergeCell ref="I50:K50"/>
    <mergeCell ref="Q50:R50"/>
    <mergeCell ref="S50:T50"/>
    <mergeCell ref="V50:W50"/>
    <mergeCell ref="A44:D44"/>
    <mergeCell ref="H44:K44"/>
    <mergeCell ref="H45:K45"/>
    <mergeCell ref="A46:A49"/>
    <mergeCell ref="B46:B49"/>
    <mergeCell ref="C46:D49"/>
    <mergeCell ref="E46:E49"/>
    <mergeCell ref="F46:G47"/>
    <mergeCell ref="H46:Y46"/>
    <mergeCell ref="H47:R47"/>
    <mergeCell ref="S47:Y47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P48:P49"/>
    <mergeCell ref="Q48:R48"/>
    <mergeCell ref="S48:S49"/>
    <mergeCell ref="A35:Y35"/>
    <mergeCell ref="A36:E36"/>
    <mergeCell ref="A37:E37"/>
    <mergeCell ref="A38:Y38"/>
    <mergeCell ref="A39:Y39"/>
    <mergeCell ref="A40:W40"/>
    <mergeCell ref="F41:H41"/>
    <mergeCell ref="N41:S41"/>
    <mergeCell ref="F42:H42"/>
    <mergeCell ref="N42:R42"/>
    <mergeCell ref="C27:D27"/>
    <mergeCell ref="C28:D28"/>
    <mergeCell ref="C29:D29"/>
    <mergeCell ref="A30:E30"/>
    <mergeCell ref="A31:Y31"/>
    <mergeCell ref="B32:B33"/>
    <mergeCell ref="C32:D33"/>
    <mergeCell ref="R32:R33"/>
    <mergeCell ref="A34:E34"/>
    <mergeCell ref="A22:Y22"/>
    <mergeCell ref="C23:D23"/>
    <mergeCell ref="C24:D24"/>
    <mergeCell ref="A25:A26"/>
    <mergeCell ref="B25:B26"/>
    <mergeCell ref="C25:D26"/>
    <mergeCell ref="F25:F26"/>
    <mergeCell ref="G25:G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C13:D13"/>
    <mergeCell ref="A14:Y14"/>
    <mergeCell ref="C15:D15"/>
    <mergeCell ref="C16:D16"/>
    <mergeCell ref="C17:D17"/>
    <mergeCell ref="C18:D18"/>
    <mergeCell ref="C19:D19"/>
    <mergeCell ref="C20:D20"/>
    <mergeCell ref="A21:E21"/>
    <mergeCell ref="X8:X9"/>
    <mergeCell ref="Y8:Y9"/>
    <mergeCell ref="C10:D10"/>
    <mergeCell ref="I10:K10"/>
    <mergeCell ref="Q10:R10"/>
    <mergeCell ref="S10:T10"/>
    <mergeCell ref="V10:W10"/>
    <mergeCell ref="A11:Y11"/>
    <mergeCell ref="C12:D12"/>
    <mergeCell ref="N8:N9"/>
    <mergeCell ref="O8:O9"/>
    <mergeCell ref="P8:P9"/>
    <mergeCell ref="Q8:R8"/>
    <mergeCell ref="S8:S9"/>
    <mergeCell ref="T8:T9"/>
    <mergeCell ref="U8:U9"/>
    <mergeCell ref="V8:V9"/>
    <mergeCell ref="W8:W9"/>
    <mergeCell ref="F1:H1"/>
    <mergeCell ref="N1:S1"/>
    <mergeCell ref="F2:H2"/>
    <mergeCell ref="N2:R2"/>
    <mergeCell ref="A3:D3"/>
    <mergeCell ref="C4:D4"/>
    <mergeCell ref="H4:K4"/>
    <mergeCell ref="H5:K5"/>
    <mergeCell ref="A6:A9"/>
    <mergeCell ref="B6:B9"/>
    <mergeCell ref="C6:D9"/>
    <mergeCell ref="E6:E9"/>
    <mergeCell ref="F6:G7"/>
    <mergeCell ref="H6:Y6"/>
    <mergeCell ref="H7:R7"/>
    <mergeCell ref="S7:Y7"/>
    <mergeCell ref="F8:F9"/>
    <mergeCell ref="G8:G9"/>
    <mergeCell ref="H8:H9"/>
    <mergeCell ref="I8:I9"/>
    <mergeCell ref="J8:J9"/>
    <mergeCell ref="K8:K9"/>
    <mergeCell ref="L8:L9"/>
    <mergeCell ref="M8:M9"/>
  </mergeCells>
  <printOptions horizontalCentered="1"/>
  <pageMargins left="0.196527777777778" right="0.196527777777778" top="0.196527777777778" bottom="0.196527777777778" header="0.51180555555555496" footer="0.51180555555555496"/>
  <pageSetup paperSize="9" scale="42" fitToHeight="0" orientation="landscape" horizontalDpi="300" verticalDpi="300" r:id="rId1"/>
  <rowBreaks count="2" manualBreakCount="2">
    <brk id="39" max="16383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66"/>
  <sheetViews>
    <sheetView topLeftCell="A37" zoomScale="50" zoomScaleNormal="50" workbookViewId="0">
      <selection activeCell="AE53" sqref="AE53"/>
    </sheetView>
  </sheetViews>
  <sheetFormatPr defaultColWidth="8.625" defaultRowHeight="14.25"/>
  <cols>
    <col min="1" max="1" width="4.625" style="87" customWidth="1"/>
    <col min="2" max="2" width="13.125" style="87" customWidth="1"/>
    <col min="3" max="3" width="17" customWidth="1"/>
    <col min="4" max="4" width="20.625" customWidth="1"/>
    <col min="5" max="5" width="26.625" customWidth="1"/>
    <col min="6" max="6" width="9.125" customWidth="1"/>
    <col min="7" max="7" width="7.375" customWidth="1"/>
    <col min="8" max="8" width="9.125" customWidth="1"/>
    <col min="9" max="9" width="9.625" customWidth="1"/>
    <col min="10" max="10" width="11.25" customWidth="1"/>
    <col min="11" max="11" width="12.875" customWidth="1"/>
    <col min="12" max="12" width="10.625" customWidth="1"/>
    <col min="13" max="13" width="12.875" customWidth="1"/>
    <col min="14" max="16" width="12.625" customWidth="1"/>
    <col min="17" max="17" width="12" customWidth="1"/>
    <col min="18" max="18" width="11" customWidth="1"/>
    <col min="19" max="19" width="10.875" customWidth="1"/>
    <col min="20" max="20" width="10.125" customWidth="1"/>
    <col min="21" max="21" width="10.875" customWidth="1"/>
    <col min="22" max="22" width="10.5" customWidth="1"/>
    <col min="23" max="23" width="10" customWidth="1"/>
    <col min="24" max="24" width="10.125" customWidth="1"/>
    <col min="25" max="25" width="13.125" customWidth="1"/>
  </cols>
  <sheetData>
    <row r="1" spans="1:43" ht="15.75">
      <c r="A1" s="145" t="s">
        <v>78</v>
      </c>
      <c r="B1" s="145"/>
      <c r="C1" s="145"/>
      <c r="D1" s="145"/>
      <c r="E1" s="4"/>
      <c r="F1" s="330"/>
      <c r="G1" s="330"/>
      <c r="H1" s="330"/>
      <c r="I1" s="5"/>
      <c r="J1" s="5"/>
      <c r="K1" s="5"/>
      <c r="L1" s="5"/>
      <c r="M1" s="5"/>
      <c r="N1" s="331" t="s">
        <v>79</v>
      </c>
      <c r="O1" s="331"/>
      <c r="P1" s="331"/>
      <c r="Q1" s="331"/>
      <c r="R1" s="331"/>
      <c r="S1" s="331"/>
      <c r="T1" s="145"/>
      <c r="U1" s="146"/>
      <c r="V1" s="146"/>
      <c r="W1" s="146"/>
      <c r="X1" s="146"/>
      <c r="Y1" s="146"/>
    </row>
    <row r="2" spans="1:43" ht="15.75">
      <c r="A2" s="4" t="s">
        <v>2</v>
      </c>
      <c r="B2" s="145"/>
      <c r="C2" s="145"/>
      <c r="D2" s="145"/>
      <c r="E2" s="4"/>
      <c r="F2" s="330"/>
      <c r="G2" s="330"/>
      <c r="H2" s="330"/>
      <c r="I2" s="5"/>
      <c r="J2" s="5"/>
      <c r="K2" s="5"/>
      <c r="L2" s="5"/>
      <c r="M2" s="5"/>
      <c r="N2" s="331" t="s">
        <v>3</v>
      </c>
      <c r="O2" s="331"/>
      <c r="P2" s="331"/>
      <c r="Q2" s="331"/>
      <c r="R2" s="331"/>
      <c r="S2" s="6"/>
      <c r="T2" s="145"/>
      <c r="U2" s="145"/>
      <c r="V2" s="146"/>
      <c r="W2" s="146"/>
      <c r="X2" s="146"/>
      <c r="Y2" s="146"/>
    </row>
    <row r="3" spans="1:43" ht="15.75">
      <c r="A3" s="147"/>
      <c r="B3" s="147"/>
      <c r="C3" s="145"/>
      <c r="D3" s="145"/>
      <c r="E3" s="4"/>
      <c r="F3" s="4"/>
      <c r="G3" s="4"/>
      <c r="H3" s="4" t="s">
        <v>4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45"/>
      <c r="U3" s="145"/>
      <c r="V3" s="146"/>
      <c r="W3" s="146"/>
      <c r="X3" s="146"/>
      <c r="Y3" s="146"/>
    </row>
    <row r="4" spans="1:43" ht="15.75">
      <c r="A4" s="330"/>
      <c r="B4" s="330"/>
      <c r="C4" s="330"/>
      <c r="D4" s="330"/>
      <c r="E4" s="8"/>
      <c r="F4" s="4"/>
      <c r="G4" s="4"/>
      <c r="H4" s="331" t="s">
        <v>5</v>
      </c>
      <c r="I4" s="331"/>
      <c r="J4" s="331"/>
      <c r="K4" s="331"/>
      <c r="L4" s="4"/>
      <c r="M4" s="4"/>
      <c r="N4" s="4"/>
      <c r="O4" s="4"/>
      <c r="P4" s="4"/>
      <c r="Q4" s="4"/>
      <c r="R4" s="4"/>
      <c r="S4" s="4"/>
      <c r="T4" s="145"/>
      <c r="U4" s="145"/>
      <c r="V4" s="146"/>
      <c r="W4" s="146"/>
      <c r="X4" s="146"/>
      <c r="Y4" s="146"/>
    </row>
    <row r="5" spans="1:43" ht="15.75">
      <c r="A5" s="147"/>
      <c r="B5" s="147"/>
      <c r="C5" s="145"/>
      <c r="D5" s="145"/>
      <c r="E5" s="4"/>
      <c r="F5" s="4"/>
      <c r="G5" s="4"/>
      <c r="H5" s="331" t="s">
        <v>117</v>
      </c>
      <c r="I5" s="331"/>
      <c r="J5" s="331"/>
      <c r="K5" s="331"/>
      <c r="L5" s="4"/>
      <c r="M5" s="4"/>
      <c r="N5" s="4"/>
      <c r="O5" s="4"/>
      <c r="P5" s="4"/>
      <c r="Q5" s="4"/>
      <c r="R5" s="4"/>
      <c r="S5" s="4"/>
      <c r="T5" s="145"/>
      <c r="U5" s="145"/>
      <c r="V5" s="146"/>
      <c r="W5" s="146"/>
      <c r="X5" s="146"/>
      <c r="Y5" s="146"/>
    </row>
    <row r="6" spans="1:43" ht="24.75" customHeight="1">
      <c r="A6" s="407" t="s">
        <v>7</v>
      </c>
      <c r="B6" s="375"/>
      <c r="C6" s="355" t="s">
        <v>8</v>
      </c>
      <c r="D6" s="355"/>
      <c r="E6" s="408" t="s">
        <v>9</v>
      </c>
      <c r="F6" s="409" t="s">
        <v>10</v>
      </c>
      <c r="G6" s="409"/>
      <c r="H6" s="355" t="s">
        <v>118</v>
      </c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</row>
    <row r="7" spans="1:43" ht="15" customHeight="1">
      <c r="A7" s="407"/>
      <c r="B7" s="375"/>
      <c r="C7" s="355"/>
      <c r="D7" s="355"/>
      <c r="E7" s="408"/>
      <c r="F7" s="409"/>
      <c r="G7" s="409"/>
      <c r="H7" s="410" t="s">
        <v>12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355" t="s">
        <v>13</v>
      </c>
      <c r="T7" s="355"/>
      <c r="U7" s="355"/>
      <c r="V7" s="355"/>
      <c r="W7" s="355"/>
      <c r="X7" s="355"/>
      <c r="Y7" s="355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2"/>
      <c r="AN7" s="12"/>
      <c r="AO7" s="12"/>
      <c r="AP7" s="12"/>
      <c r="AQ7" s="12"/>
    </row>
    <row r="8" spans="1:43" ht="35.25" customHeight="1">
      <c r="A8" s="407"/>
      <c r="B8" s="375"/>
      <c r="C8" s="355"/>
      <c r="D8" s="355"/>
      <c r="E8" s="408"/>
      <c r="F8" s="409" t="s">
        <v>14</v>
      </c>
      <c r="G8" s="409" t="s">
        <v>15</v>
      </c>
      <c r="H8" s="410" t="s">
        <v>16</v>
      </c>
      <c r="I8" s="410" t="s">
        <v>17</v>
      </c>
      <c r="J8" s="411" t="s">
        <v>18</v>
      </c>
      <c r="K8" s="410" t="s">
        <v>19</v>
      </c>
      <c r="L8" s="410" t="s">
        <v>20</v>
      </c>
      <c r="M8" s="410" t="s">
        <v>21</v>
      </c>
      <c r="N8" s="412" t="s">
        <v>22</v>
      </c>
      <c r="O8" s="412" t="s">
        <v>23</v>
      </c>
      <c r="P8" s="412" t="s">
        <v>24</v>
      </c>
      <c r="Q8" s="410" t="s">
        <v>25</v>
      </c>
      <c r="R8" s="410"/>
      <c r="S8" s="355" t="s">
        <v>26</v>
      </c>
      <c r="T8" s="377" t="s">
        <v>27</v>
      </c>
      <c r="U8" s="377" t="s">
        <v>28</v>
      </c>
      <c r="V8" s="355" t="s">
        <v>29</v>
      </c>
      <c r="W8" s="377" t="s">
        <v>27</v>
      </c>
      <c r="X8" s="355" t="s">
        <v>30</v>
      </c>
      <c r="Y8" s="355" t="s">
        <v>31</v>
      </c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2"/>
      <c r="AN8" s="12"/>
      <c r="AO8" s="12"/>
      <c r="AP8" s="12"/>
      <c r="AQ8" s="12"/>
    </row>
    <row r="9" spans="1:43" ht="54" customHeight="1">
      <c r="A9" s="407"/>
      <c r="B9" s="375"/>
      <c r="C9" s="355"/>
      <c r="D9" s="355"/>
      <c r="E9" s="408"/>
      <c r="F9" s="409"/>
      <c r="G9" s="409"/>
      <c r="H9" s="410"/>
      <c r="I9" s="410"/>
      <c r="J9" s="411"/>
      <c r="K9" s="410"/>
      <c r="L9" s="410"/>
      <c r="M9" s="410"/>
      <c r="N9" s="412"/>
      <c r="O9" s="412"/>
      <c r="P9" s="412"/>
      <c r="Q9" s="148" t="s">
        <v>32</v>
      </c>
      <c r="R9" s="148" t="s">
        <v>82</v>
      </c>
      <c r="S9" s="355"/>
      <c r="T9" s="377"/>
      <c r="U9" s="377"/>
      <c r="V9" s="355"/>
      <c r="W9" s="377"/>
      <c r="X9" s="355"/>
      <c r="Y9" s="355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2"/>
      <c r="AN9" s="12"/>
      <c r="AO9" s="12"/>
      <c r="AP9" s="12"/>
      <c r="AQ9" s="12"/>
    </row>
    <row r="10" spans="1:43" ht="15.75">
      <c r="A10" s="151">
        <v>1</v>
      </c>
      <c r="B10" s="152"/>
      <c r="C10" s="413">
        <v>2</v>
      </c>
      <c r="D10" s="413"/>
      <c r="E10" s="153"/>
      <c r="F10" s="153">
        <v>3</v>
      </c>
      <c r="G10" s="46">
        <v>4</v>
      </c>
      <c r="H10" s="46">
        <v>5</v>
      </c>
      <c r="I10" s="355">
        <v>7</v>
      </c>
      <c r="J10" s="355"/>
      <c r="K10" s="355"/>
      <c r="L10" s="46">
        <v>9</v>
      </c>
      <c r="M10" s="46"/>
      <c r="N10" s="46">
        <v>11</v>
      </c>
      <c r="O10" s="154"/>
      <c r="P10" s="154"/>
      <c r="Q10" s="353">
        <v>13</v>
      </c>
      <c r="R10" s="353"/>
      <c r="S10" s="353">
        <v>14</v>
      </c>
      <c r="T10" s="353"/>
      <c r="U10" s="46">
        <v>15</v>
      </c>
      <c r="V10" s="353">
        <v>16</v>
      </c>
      <c r="W10" s="353"/>
      <c r="X10" s="46">
        <v>17</v>
      </c>
      <c r="Y10" s="155">
        <v>18</v>
      </c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2"/>
      <c r="AN10" s="12"/>
      <c r="AO10" s="12"/>
      <c r="AP10" s="12"/>
      <c r="AQ10" s="12"/>
    </row>
    <row r="11" spans="1:43" ht="18" customHeight="1">
      <c r="A11" s="387" t="s">
        <v>34</v>
      </c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87"/>
      <c r="X11" s="387"/>
      <c r="Y11" s="387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2"/>
      <c r="AN11" s="12"/>
      <c r="AO11" s="12"/>
      <c r="AP11" s="12"/>
      <c r="AQ11" s="12"/>
    </row>
    <row r="12" spans="1:43" ht="35.25" customHeight="1">
      <c r="A12" s="23"/>
      <c r="B12" s="156"/>
      <c r="C12" s="352" t="s">
        <v>39</v>
      </c>
      <c r="D12" s="352"/>
      <c r="E12" s="25" t="s">
        <v>40</v>
      </c>
      <c r="F12" s="26">
        <v>20</v>
      </c>
      <c r="G12" s="26">
        <v>0</v>
      </c>
      <c r="H12" s="26">
        <v>0</v>
      </c>
      <c r="I12" s="26">
        <v>20</v>
      </c>
      <c r="J12" s="26"/>
      <c r="K12" s="26" t="s">
        <v>37</v>
      </c>
      <c r="L12" s="26" t="s">
        <v>37</v>
      </c>
      <c r="M12" s="26"/>
      <c r="N12" s="26" t="s">
        <v>37</v>
      </c>
      <c r="O12" s="26"/>
      <c r="P12" s="27">
        <v>0</v>
      </c>
      <c r="Q12" s="28"/>
      <c r="R12" s="26" t="s">
        <v>38</v>
      </c>
      <c r="S12" s="29"/>
      <c r="T12" s="29"/>
      <c r="U12" s="29" t="s">
        <v>37</v>
      </c>
      <c r="V12" s="29" t="s">
        <v>37</v>
      </c>
      <c r="W12" s="29"/>
      <c r="X12" s="29" t="s">
        <v>37</v>
      </c>
      <c r="Y12" s="2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2"/>
      <c r="AN12" s="12"/>
      <c r="AO12" s="12"/>
      <c r="AP12" s="12"/>
      <c r="AQ12" s="12"/>
    </row>
    <row r="13" spans="1:43" ht="16.5" customHeight="1">
      <c r="A13" s="414"/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2"/>
      <c r="AN13" s="12"/>
      <c r="AO13" s="12"/>
      <c r="AP13" s="12"/>
      <c r="AQ13" s="12"/>
    </row>
    <row r="14" spans="1:43" ht="15" customHeight="1">
      <c r="A14" s="337" t="s">
        <v>95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2"/>
      <c r="AN14" s="12"/>
      <c r="AO14" s="12"/>
      <c r="AP14" s="12"/>
      <c r="AQ14" s="12"/>
    </row>
    <row r="15" spans="1:43" ht="31.9" customHeight="1">
      <c r="A15" s="157"/>
      <c r="B15" s="158"/>
      <c r="C15" s="355" t="s">
        <v>96</v>
      </c>
      <c r="D15" s="355"/>
      <c r="E15" s="71" t="s">
        <v>97</v>
      </c>
      <c r="F15" s="159">
        <f>SUM(H15,I15,L15,N15)</f>
        <v>30</v>
      </c>
      <c r="G15" s="33">
        <f>SUM(P15,U15,X15)</f>
        <v>1</v>
      </c>
      <c r="H15" s="32" t="s">
        <v>45</v>
      </c>
      <c r="I15" s="32">
        <v>30</v>
      </c>
      <c r="J15" s="32"/>
      <c r="K15" s="32">
        <v>20</v>
      </c>
      <c r="L15" s="32" t="s">
        <v>45</v>
      </c>
      <c r="M15" s="32"/>
      <c r="N15" s="32" t="s">
        <v>45</v>
      </c>
      <c r="O15" s="32"/>
      <c r="P15" s="34">
        <v>1</v>
      </c>
      <c r="Q15" s="160" t="s">
        <v>45</v>
      </c>
      <c r="R15" s="161" t="s">
        <v>55</v>
      </c>
      <c r="S15" s="32" t="s">
        <v>45</v>
      </c>
      <c r="T15" s="32"/>
      <c r="U15" s="72" t="s">
        <v>45</v>
      </c>
      <c r="V15" s="30" t="s">
        <v>45</v>
      </c>
      <c r="W15" s="30"/>
      <c r="X15" s="162"/>
      <c r="Y15" s="30"/>
      <c r="Z15" s="149"/>
      <c r="AA15" s="149"/>
      <c r="AB15" s="415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2"/>
      <c r="AN15" s="12"/>
      <c r="AO15" s="12"/>
      <c r="AP15" s="12"/>
      <c r="AQ15" s="12"/>
    </row>
    <row r="16" spans="1:43" ht="25.15" customHeight="1">
      <c r="A16" s="356" t="s">
        <v>58</v>
      </c>
      <c r="B16" s="356"/>
      <c r="C16" s="356"/>
      <c r="D16" s="356"/>
      <c r="E16" s="356"/>
      <c r="F16" s="163">
        <f>F15</f>
        <v>30</v>
      </c>
      <c r="G16" s="163">
        <f>G15</f>
        <v>1</v>
      </c>
      <c r="H16" s="163">
        <f>SUM(H14:H15)</f>
        <v>0</v>
      </c>
      <c r="I16" s="163">
        <f>SUM(I14:I15)</f>
        <v>30</v>
      </c>
      <c r="J16" s="164"/>
      <c r="K16" s="164"/>
      <c r="L16" s="163">
        <f>SUM(L14:L15)</f>
        <v>0</v>
      </c>
      <c r="M16" s="163"/>
      <c r="N16" s="163">
        <f>SUM(N14:N15)</f>
        <v>0</v>
      </c>
      <c r="O16" s="164">
        <f>H16+I16+L16+N16</f>
        <v>30</v>
      </c>
      <c r="P16" s="165">
        <f>SUM(P14:P15)</f>
        <v>1</v>
      </c>
      <c r="Q16" s="166" t="s">
        <v>45</v>
      </c>
      <c r="R16" s="163"/>
      <c r="S16" s="163">
        <v>0</v>
      </c>
      <c r="T16" s="163"/>
      <c r="U16" s="163">
        <f>SUM(U14:U15)</f>
        <v>0</v>
      </c>
      <c r="V16" s="163">
        <v>0</v>
      </c>
      <c r="W16" s="163"/>
      <c r="X16" s="163">
        <v>0</v>
      </c>
      <c r="Y16" s="167"/>
      <c r="Z16" s="149"/>
      <c r="AA16" s="149"/>
      <c r="AB16" s="415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2"/>
      <c r="AN16" s="12"/>
      <c r="AO16" s="12"/>
      <c r="AP16" s="12"/>
      <c r="AQ16" s="12"/>
    </row>
    <row r="17" spans="1:43">
      <c r="A17" s="168"/>
      <c r="B17" s="168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69"/>
      <c r="R17" s="3"/>
      <c r="S17" s="3"/>
      <c r="T17" s="3"/>
      <c r="U17" s="3"/>
      <c r="V17" s="3"/>
      <c r="W17" s="3"/>
      <c r="X17" s="3"/>
      <c r="Y17" s="3"/>
    </row>
    <row r="18" spans="1:43" ht="17.25" customHeight="1">
      <c r="A18" s="416" t="s">
        <v>119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2"/>
      <c r="AN18" s="12"/>
      <c r="AO18" s="12"/>
      <c r="AP18" s="12"/>
      <c r="AQ18" s="12"/>
    </row>
    <row r="19" spans="1:43" ht="45" customHeight="1" thickBot="1">
      <c r="A19" s="55"/>
      <c r="B19" s="114"/>
      <c r="C19" s="337" t="s">
        <v>120</v>
      </c>
      <c r="D19" s="337"/>
      <c r="E19" s="71" t="s">
        <v>121</v>
      </c>
      <c r="F19" s="60">
        <v>40</v>
      </c>
      <c r="G19" s="97">
        <v>1.5</v>
      </c>
      <c r="H19" s="60">
        <v>20</v>
      </c>
      <c r="I19" s="60"/>
      <c r="J19" s="60"/>
      <c r="K19" s="60"/>
      <c r="L19" s="60">
        <v>10</v>
      </c>
      <c r="M19" s="60">
        <v>25</v>
      </c>
      <c r="N19" s="60">
        <v>10</v>
      </c>
      <c r="O19" s="60"/>
      <c r="P19" s="102">
        <v>1.5</v>
      </c>
      <c r="Q19" s="60" t="s">
        <v>45</v>
      </c>
      <c r="R19" s="170" t="s">
        <v>104</v>
      </c>
      <c r="S19" s="171" t="s">
        <v>45</v>
      </c>
      <c r="T19" s="94"/>
      <c r="U19" s="103" t="s">
        <v>45</v>
      </c>
      <c r="V19" s="94" t="s">
        <v>45</v>
      </c>
      <c r="W19" s="94"/>
      <c r="X19" s="36" t="s">
        <v>45</v>
      </c>
      <c r="Y19" s="24" t="s">
        <v>45</v>
      </c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2"/>
      <c r="AN19" s="12"/>
      <c r="AO19" s="12"/>
      <c r="AP19" s="12"/>
      <c r="AQ19" s="12"/>
    </row>
    <row r="20" spans="1:43" ht="25.5" customHeight="1" thickTop="1" thickBot="1">
      <c r="A20" s="359"/>
      <c r="B20" s="399"/>
      <c r="C20" s="337" t="s">
        <v>191</v>
      </c>
      <c r="D20" s="337"/>
      <c r="E20" s="417" t="s">
        <v>122</v>
      </c>
      <c r="F20" s="397">
        <f>SUM(H20,H21,I20+J20+J21,I21,N20,S20,V20)</f>
        <v>95</v>
      </c>
      <c r="G20" s="418">
        <f>SUM(P20,U20,X20)</f>
        <v>4</v>
      </c>
      <c r="H20" s="432">
        <v>25</v>
      </c>
      <c r="I20" s="434"/>
      <c r="J20" s="436">
        <v>10</v>
      </c>
      <c r="K20" s="434">
        <v>8</v>
      </c>
      <c r="L20" s="397" t="s">
        <v>123</v>
      </c>
      <c r="M20" s="432"/>
      <c r="N20" s="397">
        <v>20</v>
      </c>
      <c r="O20" s="432"/>
      <c r="P20" s="362">
        <v>2</v>
      </c>
      <c r="Q20" s="419" t="s">
        <v>44</v>
      </c>
      <c r="R20" s="397"/>
      <c r="S20" s="397">
        <v>40</v>
      </c>
      <c r="T20" s="420">
        <v>8</v>
      </c>
      <c r="U20" s="421">
        <v>2</v>
      </c>
      <c r="V20" s="397"/>
      <c r="W20" s="397"/>
      <c r="X20" s="421"/>
      <c r="Y20" s="422" t="s">
        <v>104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2"/>
      <c r="AN20" s="12"/>
      <c r="AO20" s="12"/>
      <c r="AP20" s="12"/>
      <c r="AQ20" s="12"/>
    </row>
    <row r="21" spans="1:43" ht="24.75" customHeight="1" thickTop="1" thickBot="1">
      <c r="A21" s="359"/>
      <c r="B21" s="399"/>
      <c r="C21" s="337"/>
      <c r="D21" s="337"/>
      <c r="E21" s="417"/>
      <c r="F21" s="397"/>
      <c r="G21" s="418"/>
      <c r="H21" s="433"/>
      <c r="I21" s="435"/>
      <c r="J21" s="437"/>
      <c r="K21" s="435"/>
      <c r="L21" s="397"/>
      <c r="M21" s="433"/>
      <c r="N21" s="397"/>
      <c r="O21" s="433"/>
      <c r="P21" s="362"/>
      <c r="Q21" s="419"/>
      <c r="R21" s="397"/>
      <c r="S21" s="397"/>
      <c r="T21" s="420"/>
      <c r="U21" s="421"/>
      <c r="V21" s="397"/>
      <c r="W21" s="397"/>
      <c r="X21" s="421"/>
      <c r="Y21" s="422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2"/>
      <c r="AN21" s="12"/>
      <c r="AO21" s="12"/>
      <c r="AP21" s="12"/>
      <c r="AQ21" s="12"/>
    </row>
    <row r="22" spans="1:43" ht="42" customHeight="1" thickTop="1" thickBot="1">
      <c r="A22" s="359"/>
      <c r="B22" s="359"/>
      <c r="C22" s="337" t="s">
        <v>124</v>
      </c>
      <c r="D22" s="337"/>
      <c r="E22" s="172" t="s">
        <v>125</v>
      </c>
      <c r="F22" s="397">
        <f>SUM(H22,H23,I22,I23+J22+J23,N22,N23,S22,S23,V22,V23)</f>
        <v>100</v>
      </c>
      <c r="G22" s="418">
        <f>SUM(P22,U22,U23,X22,X23)</f>
        <v>3.5</v>
      </c>
      <c r="H22" s="318">
        <v>15</v>
      </c>
      <c r="I22" s="322"/>
      <c r="J22" s="326">
        <v>10</v>
      </c>
      <c r="K22" s="324">
        <v>8</v>
      </c>
      <c r="L22" s="318" t="s">
        <v>123</v>
      </c>
      <c r="M22" s="318"/>
      <c r="N22" s="60"/>
      <c r="O22" s="60"/>
      <c r="P22" s="362">
        <v>2</v>
      </c>
      <c r="Q22" s="419" t="s">
        <v>44</v>
      </c>
      <c r="R22" s="60"/>
      <c r="S22" s="60"/>
      <c r="T22" s="295"/>
      <c r="U22" s="109"/>
      <c r="V22" s="60"/>
      <c r="W22" s="60"/>
      <c r="X22" s="109"/>
      <c r="Y22" s="64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2"/>
      <c r="AN22" s="12"/>
      <c r="AO22" s="12"/>
      <c r="AP22" s="12"/>
      <c r="AQ22" s="12"/>
    </row>
    <row r="23" spans="1:43" ht="42" customHeight="1" thickTop="1" thickBot="1">
      <c r="A23" s="359"/>
      <c r="B23" s="359"/>
      <c r="C23" s="337"/>
      <c r="D23" s="337"/>
      <c r="E23" s="173" t="s">
        <v>126</v>
      </c>
      <c r="F23" s="397"/>
      <c r="G23" s="418"/>
      <c r="H23" s="318">
        <v>10</v>
      </c>
      <c r="I23" s="322"/>
      <c r="J23" s="326">
        <v>5</v>
      </c>
      <c r="K23" s="324">
        <v>8</v>
      </c>
      <c r="L23" s="318" t="s">
        <v>123</v>
      </c>
      <c r="M23" s="318"/>
      <c r="N23" s="60">
        <v>20</v>
      </c>
      <c r="O23" s="60"/>
      <c r="P23" s="362"/>
      <c r="Q23" s="419"/>
      <c r="R23" s="101"/>
      <c r="S23" s="60">
        <v>40</v>
      </c>
      <c r="T23" s="309">
        <v>4</v>
      </c>
      <c r="U23" s="109">
        <v>1.5</v>
      </c>
      <c r="V23" s="60" t="s">
        <v>37</v>
      </c>
      <c r="W23" s="60"/>
      <c r="X23" s="109" t="s">
        <v>45</v>
      </c>
      <c r="Y23" s="174" t="s">
        <v>104</v>
      </c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2"/>
      <c r="AN23" s="12"/>
      <c r="AO23" s="12"/>
      <c r="AP23" s="12"/>
      <c r="AQ23" s="12"/>
    </row>
    <row r="24" spans="1:43" ht="32.25" customHeight="1" thickBot="1">
      <c r="A24" s="423"/>
      <c r="B24" s="359"/>
      <c r="C24" s="337" t="s">
        <v>127</v>
      </c>
      <c r="D24" s="337"/>
      <c r="E24" s="175" t="s">
        <v>128</v>
      </c>
      <c r="F24" s="397">
        <f>SUM(H24,H25,I24,I25+J24+J25,S24)</f>
        <v>85</v>
      </c>
      <c r="G24" s="418">
        <f>SUM(P24,U24,X24)</f>
        <v>2.5</v>
      </c>
      <c r="H24" s="318">
        <v>20</v>
      </c>
      <c r="I24" s="322"/>
      <c r="J24" s="326">
        <v>10</v>
      </c>
      <c r="K24" s="324">
        <v>8</v>
      </c>
      <c r="L24" s="397" t="s">
        <v>45</v>
      </c>
      <c r="M24" s="318"/>
      <c r="N24" s="397" t="s">
        <v>129</v>
      </c>
      <c r="O24" s="314"/>
      <c r="P24" s="362">
        <v>1</v>
      </c>
      <c r="Q24" s="424"/>
      <c r="R24" s="395" t="s">
        <v>55</v>
      </c>
      <c r="S24" s="397">
        <v>40</v>
      </c>
      <c r="T24" s="425">
        <v>4</v>
      </c>
      <c r="U24" s="421">
        <v>1.5</v>
      </c>
      <c r="V24" s="397" t="s">
        <v>37</v>
      </c>
      <c r="W24" s="397"/>
      <c r="X24" s="421" t="s">
        <v>45</v>
      </c>
      <c r="Y24" s="421" t="s">
        <v>104</v>
      </c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2"/>
      <c r="AN24" s="12"/>
      <c r="AO24" s="12"/>
      <c r="AP24" s="12"/>
      <c r="AQ24" s="12"/>
    </row>
    <row r="25" spans="1:43" ht="35.25" customHeight="1" thickBot="1">
      <c r="A25" s="423"/>
      <c r="B25" s="359"/>
      <c r="C25" s="337"/>
      <c r="D25" s="337"/>
      <c r="E25" s="175" t="s">
        <v>126</v>
      </c>
      <c r="F25" s="397"/>
      <c r="G25" s="418"/>
      <c r="H25" s="318">
        <v>10</v>
      </c>
      <c r="I25" s="322"/>
      <c r="J25" s="326">
        <v>5</v>
      </c>
      <c r="K25" s="324">
        <v>8</v>
      </c>
      <c r="L25" s="397"/>
      <c r="M25" s="318"/>
      <c r="N25" s="397"/>
      <c r="O25" s="314"/>
      <c r="P25" s="362"/>
      <c r="Q25" s="424"/>
      <c r="R25" s="395"/>
      <c r="S25" s="397"/>
      <c r="T25" s="420"/>
      <c r="U25" s="421"/>
      <c r="V25" s="397"/>
      <c r="W25" s="397"/>
      <c r="X25" s="421"/>
      <c r="Y25" s="421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2"/>
      <c r="AN25" s="12"/>
      <c r="AO25" s="12"/>
      <c r="AP25" s="12"/>
      <c r="AQ25" s="12"/>
    </row>
    <row r="26" spans="1:43" ht="27" customHeight="1" thickBot="1">
      <c r="A26" s="359"/>
      <c r="B26" s="359"/>
      <c r="C26" s="426" t="s">
        <v>130</v>
      </c>
      <c r="D26" s="426"/>
      <c r="E26" s="427" t="s">
        <v>131</v>
      </c>
      <c r="F26" s="397">
        <f>SUM(H26,H27,I26,I27+J26+J27,L26,L27,N26,S26,V26)</f>
        <v>135</v>
      </c>
      <c r="G26" s="418">
        <f>SUM(P26,U26,X26)</f>
        <v>6</v>
      </c>
      <c r="H26" s="432">
        <v>25</v>
      </c>
      <c r="I26" s="434"/>
      <c r="J26" s="436">
        <v>10</v>
      </c>
      <c r="K26" s="434">
        <v>8</v>
      </c>
      <c r="L26" s="432" t="s">
        <v>37</v>
      </c>
      <c r="M26" s="432"/>
      <c r="N26" s="397">
        <v>20</v>
      </c>
      <c r="O26" s="432"/>
      <c r="P26" s="362">
        <v>2</v>
      </c>
      <c r="Q26" s="424"/>
      <c r="R26" s="395" t="s">
        <v>104</v>
      </c>
      <c r="S26" s="397">
        <v>40</v>
      </c>
      <c r="T26" s="425">
        <v>8</v>
      </c>
      <c r="U26" s="421">
        <v>2</v>
      </c>
      <c r="V26" s="397">
        <v>40</v>
      </c>
      <c r="W26" s="425">
        <v>8</v>
      </c>
      <c r="X26" s="421">
        <v>2</v>
      </c>
      <c r="Y26" s="422" t="s">
        <v>104</v>
      </c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2"/>
      <c r="AN26" s="12"/>
      <c r="AO26" s="12"/>
      <c r="AP26" s="12"/>
      <c r="AQ26" s="12"/>
    </row>
    <row r="27" spans="1:43" ht="31.5" customHeight="1" thickBot="1">
      <c r="A27" s="359"/>
      <c r="B27" s="359"/>
      <c r="C27" s="426"/>
      <c r="D27" s="426"/>
      <c r="E27" s="427"/>
      <c r="F27" s="397"/>
      <c r="G27" s="418"/>
      <c r="H27" s="433"/>
      <c r="I27" s="435"/>
      <c r="J27" s="437"/>
      <c r="K27" s="435"/>
      <c r="L27" s="433"/>
      <c r="M27" s="433"/>
      <c r="N27" s="397"/>
      <c r="O27" s="433"/>
      <c r="P27" s="362"/>
      <c r="Q27" s="424"/>
      <c r="R27" s="395"/>
      <c r="S27" s="397"/>
      <c r="T27" s="420"/>
      <c r="U27" s="421"/>
      <c r="V27" s="397"/>
      <c r="W27" s="420"/>
      <c r="X27" s="421"/>
      <c r="Y27" s="422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2"/>
      <c r="AN27" s="12"/>
      <c r="AO27" s="12"/>
      <c r="AP27" s="12"/>
      <c r="AQ27" s="12"/>
    </row>
    <row r="28" spans="1:43" ht="34.5" customHeight="1" thickTop="1" thickBot="1">
      <c r="A28" s="70"/>
      <c r="B28" s="114"/>
      <c r="C28" s="413" t="s">
        <v>109</v>
      </c>
      <c r="D28" s="413"/>
      <c r="E28" s="176" t="s">
        <v>132</v>
      </c>
      <c r="F28" s="60">
        <f>SUM(H28,I28+J28,L28,N28,S28,V28)</f>
        <v>270</v>
      </c>
      <c r="G28" s="97">
        <f>SUM(P28,U28,H28,X28)</f>
        <v>9.5</v>
      </c>
      <c r="H28" s="60" t="s">
        <v>45</v>
      </c>
      <c r="I28" s="299">
        <v>75</v>
      </c>
      <c r="J28" s="299">
        <v>25</v>
      </c>
      <c r="K28" s="309">
        <v>8</v>
      </c>
      <c r="L28" s="60" t="s">
        <v>37</v>
      </c>
      <c r="M28" s="60"/>
      <c r="N28" s="60">
        <v>10</v>
      </c>
      <c r="O28" s="60"/>
      <c r="P28" s="102">
        <v>2.5</v>
      </c>
      <c r="Q28" s="35" t="s">
        <v>44</v>
      </c>
      <c r="R28" s="60" t="s">
        <v>37</v>
      </c>
      <c r="S28" s="60">
        <v>120</v>
      </c>
      <c r="T28" s="309">
        <v>4</v>
      </c>
      <c r="U28" s="109">
        <v>3</v>
      </c>
      <c r="V28" s="60">
        <v>40</v>
      </c>
      <c r="W28" s="309">
        <v>4</v>
      </c>
      <c r="X28" s="109">
        <v>4</v>
      </c>
      <c r="Y28" s="174" t="s">
        <v>104</v>
      </c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2"/>
      <c r="AN28" s="12"/>
      <c r="AO28" s="12"/>
      <c r="AP28" s="12"/>
      <c r="AQ28" s="12"/>
    </row>
    <row r="29" spans="1:43" ht="51.75" customHeight="1">
      <c r="A29" s="30"/>
      <c r="B29" s="114"/>
      <c r="C29" s="413" t="s">
        <v>111</v>
      </c>
      <c r="D29" s="413"/>
      <c r="E29" s="115" t="s">
        <v>112</v>
      </c>
      <c r="F29" s="60">
        <f>SUM(H29,I29+J29,L29,N29,S29,V29)</f>
        <v>30</v>
      </c>
      <c r="G29" s="97">
        <v>1</v>
      </c>
      <c r="H29" s="60" t="s">
        <v>37</v>
      </c>
      <c r="I29" s="295"/>
      <c r="J29" s="298">
        <v>10</v>
      </c>
      <c r="K29" s="309">
        <v>8</v>
      </c>
      <c r="L29" s="60">
        <v>5</v>
      </c>
      <c r="M29" s="60">
        <v>25</v>
      </c>
      <c r="N29" s="60">
        <v>15</v>
      </c>
      <c r="O29" s="60"/>
      <c r="P29" s="102">
        <v>1</v>
      </c>
      <c r="Q29" s="60" t="s">
        <v>45</v>
      </c>
      <c r="R29" s="170" t="s">
        <v>104</v>
      </c>
      <c r="S29" s="60" t="s">
        <v>45</v>
      </c>
      <c r="T29" s="177"/>
      <c r="U29" s="109" t="s">
        <v>45</v>
      </c>
      <c r="V29" s="60" t="s">
        <v>45</v>
      </c>
      <c r="W29" s="60"/>
      <c r="X29" s="109" t="s">
        <v>45</v>
      </c>
      <c r="Y29" s="60" t="s">
        <v>45</v>
      </c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43" ht="29.65" customHeight="1">
      <c r="A30" s="178"/>
      <c r="B30" s="179"/>
      <c r="C30" s="180"/>
      <c r="D30" s="178"/>
      <c r="E30" s="181" t="s">
        <v>58</v>
      </c>
      <c r="F30" s="76">
        <f>SUM(F19:F29)</f>
        <v>755</v>
      </c>
      <c r="G30" s="76">
        <f>SUM(G19:G29)</f>
        <v>28</v>
      </c>
      <c r="H30" s="76">
        <f>SUM(H19:H29)</f>
        <v>125</v>
      </c>
      <c r="I30" s="76">
        <f>SUM(I19:I29)</f>
        <v>75</v>
      </c>
      <c r="J30" s="76">
        <f>SUM(J19:J29)</f>
        <v>85</v>
      </c>
      <c r="K30" s="182"/>
      <c r="L30" s="76">
        <f>SUM(L19:L29)</f>
        <v>15</v>
      </c>
      <c r="M30" s="182"/>
      <c r="N30" s="76">
        <f>SUM(N19:N29)</f>
        <v>95</v>
      </c>
      <c r="O30" s="76">
        <f>SUM(H30:N30)</f>
        <v>395</v>
      </c>
      <c r="P30" s="76">
        <f>SUM(P19:P29)</f>
        <v>12</v>
      </c>
      <c r="Q30" s="182"/>
      <c r="R30" s="182"/>
      <c r="S30" s="76">
        <f>SUM(S19:S29)</f>
        <v>280</v>
      </c>
      <c r="T30" s="76"/>
      <c r="U30" s="76">
        <f>SUM(U19:U29)</f>
        <v>10</v>
      </c>
      <c r="V30" s="76">
        <f>SUM(V19:V29)</f>
        <v>80</v>
      </c>
      <c r="W30" s="76"/>
      <c r="X30" s="183">
        <f>SUM(X19:X29)</f>
        <v>6</v>
      </c>
      <c r="Y30" s="184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43" ht="27.75" customHeight="1">
      <c r="A31" s="178"/>
      <c r="B31" s="179"/>
      <c r="C31" s="180"/>
      <c r="D31" s="178"/>
      <c r="E31" s="185"/>
      <c r="F31" s="186"/>
      <c r="G31" s="186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43" s="191" customFormat="1" ht="31.15" customHeight="1">
      <c r="A32" s="369" t="s">
        <v>133</v>
      </c>
      <c r="B32" s="369"/>
      <c r="C32" s="369"/>
      <c r="D32" s="369"/>
      <c r="E32" s="369"/>
      <c r="F32" s="188">
        <f>F16+F30</f>
        <v>785</v>
      </c>
      <c r="G32" s="188">
        <f>G16+G30</f>
        <v>29</v>
      </c>
      <c r="H32" s="188"/>
      <c r="I32" s="188">
        <f>I16+I30</f>
        <v>105</v>
      </c>
      <c r="J32" s="188">
        <f>SUM(J16,J30)</f>
        <v>85</v>
      </c>
      <c r="K32" s="188"/>
      <c r="L32" s="188">
        <f>L16+L30</f>
        <v>15</v>
      </c>
      <c r="M32" s="188"/>
      <c r="N32" s="188">
        <f>+N16+N30</f>
        <v>95</v>
      </c>
      <c r="O32" s="188">
        <f>O16+O30</f>
        <v>425</v>
      </c>
      <c r="P32" s="188"/>
      <c r="Q32" s="188"/>
      <c r="R32" s="188"/>
      <c r="S32" s="188">
        <f>S16+S30</f>
        <v>280</v>
      </c>
      <c r="T32" s="188"/>
      <c r="U32" s="188">
        <f>U16+U30</f>
        <v>10</v>
      </c>
      <c r="V32" s="188">
        <f>V16+V30</f>
        <v>80</v>
      </c>
      <c r="W32" s="188"/>
      <c r="X32" s="188">
        <f>X16+X30</f>
        <v>6</v>
      </c>
      <c r="Y32" s="188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90"/>
      <c r="AK32" s="190"/>
      <c r="AL32" s="190"/>
      <c r="AM32" s="190"/>
      <c r="AN32" s="190"/>
      <c r="AO32" s="190"/>
      <c r="AP32" s="190"/>
      <c r="AQ32" s="190"/>
    </row>
    <row r="33" spans="1:43" ht="24.75" customHeight="1">
      <c r="A33" s="369" t="s">
        <v>134</v>
      </c>
      <c r="B33" s="369"/>
      <c r="C33" s="369"/>
      <c r="D33" s="369"/>
      <c r="E33" s="369"/>
      <c r="F33" s="188">
        <f>F12+F16+F30</f>
        <v>805</v>
      </c>
      <c r="G33" s="188">
        <f>G12+G16+G30</f>
        <v>29</v>
      </c>
      <c r="H33" s="188"/>
      <c r="I33" s="188">
        <f>I12+I16+I30</f>
        <v>125</v>
      </c>
      <c r="J33" s="188">
        <v>85</v>
      </c>
      <c r="K33" s="188"/>
      <c r="L33" s="188">
        <v>15</v>
      </c>
      <c r="M33" s="188"/>
      <c r="N33" s="188">
        <v>95</v>
      </c>
      <c r="O33" s="188">
        <v>425</v>
      </c>
      <c r="P33" s="188">
        <v>12</v>
      </c>
      <c r="Q33" s="188"/>
      <c r="R33" s="188"/>
      <c r="S33" s="188">
        <v>280</v>
      </c>
      <c r="T33" s="188"/>
      <c r="U33" s="188">
        <v>10</v>
      </c>
      <c r="V33" s="188">
        <v>80</v>
      </c>
      <c r="W33" s="188"/>
      <c r="X33" s="188">
        <v>6</v>
      </c>
      <c r="Y33" s="188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49"/>
      <c r="AK33" s="149"/>
      <c r="AL33" s="149"/>
      <c r="AM33" s="12"/>
      <c r="AN33" s="12"/>
      <c r="AO33" s="12"/>
      <c r="AP33" s="12"/>
      <c r="AQ33" s="12"/>
    </row>
    <row r="34" spans="1:43" ht="15.75">
      <c r="A34" s="428"/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83"/>
      <c r="AK34" s="83"/>
      <c r="AL34" s="83"/>
    </row>
    <row r="35" spans="1:43" ht="14.1" customHeight="1">
      <c r="A35" s="429"/>
      <c r="B35" s="429"/>
      <c r="C35" s="429"/>
      <c r="D35" s="429"/>
      <c r="E35" s="429"/>
      <c r="F35" s="195"/>
      <c r="G35" s="195"/>
      <c r="H35" s="195"/>
      <c r="I35" s="195"/>
      <c r="J35" s="195"/>
      <c r="K35" s="195"/>
      <c r="L35" s="195"/>
      <c r="M35" s="195"/>
      <c r="N35" s="430"/>
      <c r="O35" s="430"/>
      <c r="P35" s="430"/>
      <c r="Q35" s="430"/>
      <c r="R35" s="430"/>
      <c r="S35" s="430"/>
      <c r="T35" s="430"/>
      <c r="U35" s="430"/>
      <c r="V35" s="430"/>
      <c r="W35" s="144"/>
      <c r="X35" s="144"/>
      <c r="Y35" s="144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1:43">
      <c r="A36" s="431"/>
      <c r="B36" s="431"/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P36" s="431"/>
      <c r="Q36" s="431"/>
      <c r="R36" s="431"/>
      <c r="S36" s="431"/>
      <c r="T36" s="431"/>
      <c r="U36" s="431"/>
      <c r="V36" s="431"/>
      <c r="W36" s="431"/>
      <c r="X36" s="431"/>
      <c r="Y36" s="431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</row>
    <row r="37" spans="1:43">
      <c r="A37" s="438"/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Q37" s="438"/>
      <c r="R37" s="438"/>
      <c r="S37" s="438"/>
      <c r="T37" s="438"/>
      <c r="U37" s="438"/>
      <c r="V37" s="438"/>
      <c r="W37" s="438"/>
      <c r="X37" s="438"/>
      <c r="Y37" s="438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</row>
    <row r="38" spans="1:43" ht="15.75">
      <c r="A38" s="439" t="s">
        <v>0</v>
      </c>
      <c r="B38" s="439"/>
      <c r="C38" s="439"/>
      <c r="D38" s="439"/>
      <c r="E38" s="196"/>
      <c r="F38" s="84"/>
      <c r="G38" s="84"/>
      <c r="H38" s="84"/>
      <c r="I38" s="84"/>
      <c r="J38" s="84"/>
      <c r="K38" s="84"/>
      <c r="L38" s="84"/>
      <c r="M38" s="84"/>
      <c r="N38" s="440" t="s">
        <v>135</v>
      </c>
      <c r="O38" s="440"/>
      <c r="P38" s="440"/>
      <c r="Q38" s="440"/>
      <c r="R38" s="440"/>
      <c r="S38" s="440"/>
      <c r="T38" s="440"/>
      <c r="U38" s="440"/>
      <c r="V38" s="440"/>
      <c r="W38" s="197"/>
      <c r="X38" s="197"/>
      <c r="Y38" s="197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</row>
    <row r="39" spans="1:43" ht="15.75">
      <c r="A39" s="441" t="s">
        <v>2</v>
      </c>
      <c r="B39" s="441"/>
      <c r="C39" s="441"/>
      <c r="D39" s="441"/>
      <c r="E39" s="196"/>
      <c r="F39" s="84"/>
      <c r="G39" s="84"/>
      <c r="H39" s="84"/>
      <c r="I39" s="84"/>
      <c r="J39" s="84"/>
      <c r="K39" s="84"/>
      <c r="L39" s="84"/>
      <c r="M39" s="84"/>
      <c r="N39" s="442" t="s">
        <v>136</v>
      </c>
      <c r="O39" s="442"/>
      <c r="P39" s="442"/>
      <c r="Q39" s="442"/>
      <c r="R39" s="442"/>
      <c r="S39" s="442"/>
      <c r="T39" s="442"/>
      <c r="U39" s="442"/>
      <c r="V39" s="198"/>
      <c r="W39" s="197"/>
      <c r="X39" s="197"/>
      <c r="Y39" s="197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</row>
    <row r="40" spans="1:43" ht="15.75">
      <c r="A40" s="199"/>
      <c r="B40" s="199"/>
      <c r="C40" s="84"/>
      <c r="D40" s="84"/>
      <c r="E40" s="84"/>
      <c r="F40" s="84"/>
      <c r="G40" s="84"/>
      <c r="H40" s="84" t="s">
        <v>4</v>
      </c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198"/>
      <c r="W40" s="197"/>
      <c r="X40" s="197"/>
      <c r="Y40" s="197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</row>
    <row r="41" spans="1:43" ht="15.75">
      <c r="A41" s="330"/>
      <c r="B41" s="330"/>
      <c r="C41" s="330"/>
      <c r="D41" s="330"/>
      <c r="E41" s="8"/>
      <c r="F41" s="84"/>
      <c r="G41" s="84"/>
      <c r="H41" s="84" t="s">
        <v>137</v>
      </c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198"/>
      <c r="W41" s="197"/>
      <c r="X41" s="197"/>
      <c r="Y41" s="197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</row>
    <row r="42" spans="1:43" ht="27.75" customHeight="1">
      <c r="A42" s="199"/>
      <c r="B42" s="199"/>
      <c r="C42" s="84"/>
      <c r="D42" s="84"/>
      <c r="E42" s="84"/>
      <c r="F42" s="84"/>
      <c r="G42" s="84"/>
      <c r="H42" s="443" t="s">
        <v>117</v>
      </c>
      <c r="I42" s="443"/>
      <c r="J42" s="443"/>
      <c r="K42" s="443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198"/>
      <c r="W42" s="197"/>
      <c r="X42" s="197"/>
      <c r="Y42" s="197"/>
      <c r="Z42" s="83"/>
      <c r="AA42" s="83"/>
      <c r="AB42" s="83"/>
      <c r="AC42" s="83"/>
      <c r="AD42" s="83"/>
      <c r="AE42" s="83"/>
      <c r="AF42" s="83"/>
      <c r="AG42" s="83"/>
      <c r="AH42" s="83"/>
    </row>
    <row r="43" spans="1:43" ht="16.350000000000001" customHeight="1">
      <c r="A43" s="355" t="s">
        <v>7</v>
      </c>
      <c r="B43" s="375" t="s">
        <v>138</v>
      </c>
      <c r="C43" s="355" t="s">
        <v>8</v>
      </c>
      <c r="D43" s="355"/>
      <c r="E43" s="408" t="s">
        <v>9</v>
      </c>
      <c r="F43" s="355" t="s">
        <v>10</v>
      </c>
      <c r="G43" s="355"/>
      <c r="H43" s="355" t="s">
        <v>139</v>
      </c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83"/>
      <c r="AA43" s="83"/>
      <c r="AB43" s="83"/>
      <c r="AC43" s="83"/>
      <c r="AD43" s="83"/>
      <c r="AE43" s="83"/>
      <c r="AF43" s="83"/>
      <c r="AG43" s="83"/>
      <c r="AH43" s="83"/>
    </row>
    <row r="44" spans="1:43" ht="34.5" customHeight="1">
      <c r="A44" s="355"/>
      <c r="B44" s="355"/>
      <c r="C44" s="355"/>
      <c r="D44" s="355"/>
      <c r="E44" s="408"/>
      <c r="F44" s="355"/>
      <c r="G44" s="355"/>
      <c r="H44" s="410" t="s">
        <v>12</v>
      </c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355" t="s">
        <v>13</v>
      </c>
      <c r="T44" s="355"/>
      <c r="U44" s="355"/>
      <c r="V44" s="355"/>
      <c r="W44" s="355"/>
      <c r="X44" s="355"/>
      <c r="Y44" s="355"/>
      <c r="Z44" s="83"/>
      <c r="AA44" s="83"/>
      <c r="AB44" s="83"/>
      <c r="AC44" s="83"/>
      <c r="AD44" s="83"/>
      <c r="AE44" s="83"/>
      <c r="AF44" s="83"/>
      <c r="AG44" s="83"/>
      <c r="AH44" s="83"/>
    </row>
    <row r="45" spans="1:43" ht="15.4" customHeight="1">
      <c r="A45" s="355"/>
      <c r="B45" s="355"/>
      <c r="C45" s="355"/>
      <c r="D45" s="355"/>
      <c r="E45" s="408"/>
      <c r="F45" s="355" t="s">
        <v>14</v>
      </c>
      <c r="G45" s="355" t="s">
        <v>15</v>
      </c>
      <c r="H45" s="410" t="s">
        <v>16</v>
      </c>
      <c r="I45" s="410" t="s">
        <v>17</v>
      </c>
      <c r="J45" s="411" t="s">
        <v>18</v>
      </c>
      <c r="K45" s="410" t="s">
        <v>19</v>
      </c>
      <c r="L45" s="410" t="s">
        <v>20</v>
      </c>
      <c r="M45" s="410" t="s">
        <v>21</v>
      </c>
      <c r="N45" s="412" t="s">
        <v>22</v>
      </c>
      <c r="O45" s="412" t="s">
        <v>23</v>
      </c>
      <c r="P45" s="445" t="s">
        <v>24</v>
      </c>
      <c r="Q45" s="446" t="s">
        <v>25</v>
      </c>
      <c r="R45" s="446"/>
      <c r="S45" s="355" t="s">
        <v>26</v>
      </c>
      <c r="T45" s="377" t="s">
        <v>27</v>
      </c>
      <c r="U45" s="355" t="s">
        <v>140</v>
      </c>
      <c r="V45" s="355" t="s">
        <v>29</v>
      </c>
      <c r="W45" s="377" t="s">
        <v>27</v>
      </c>
      <c r="X45" s="355" t="s">
        <v>30</v>
      </c>
      <c r="Y45" s="355" t="s">
        <v>31</v>
      </c>
      <c r="Z45" s="83"/>
      <c r="AA45" s="83"/>
      <c r="AB45" s="83"/>
      <c r="AC45" s="83"/>
      <c r="AD45" s="83"/>
      <c r="AE45" s="83"/>
      <c r="AF45" s="83"/>
      <c r="AG45" s="83"/>
      <c r="AH45" s="83"/>
    </row>
    <row r="46" spans="1:43" ht="75.75" customHeight="1">
      <c r="A46" s="355"/>
      <c r="B46" s="355"/>
      <c r="C46" s="355"/>
      <c r="D46" s="355"/>
      <c r="E46" s="408"/>
      <c r="F46" s="355"/>
      <c r="G46" s="355"/>
      <c r="H46" s="410"/>
      <c r="I46" s="410"/>
      <c r="J46" s="411"/>
      <c r="K46" s="410"/>
      <c r="L46" s="410"/>
      <c r="M46" s="410"/>
      <c r="N46" s="412"/>
      <c r="O46" s="412"/>
      <c r="P46" s="445"/>
      <c r="Q46" s="148" t="s">
        <v>32</v>
      </c>
      <c r="R46" s="200" t="s">
        <v>82</v>
      </c>
      <c r="S46" s="355"/>
      <c r="T46" s="377"/>
      <c r="U46" s="355"/>
      <c r="V46" s="355"/>
      <c r="W46" s="377"/>
      <c r="X46" s="355"/>
      <c r="Y46" s="355"/>
      <c r="Z46" s="83"/>
      <c r="AA46" s="83"/>
      <c r="AB46" s="83"/>
      <c r="AC46" s="83"/>
      <c r="AD46" s="83"/>
      <c r="AE46" s="83"/>
      <c r="AF46" s="83"/>
      <c r="AG46" s="83"/>
      <c r="AH46" s="83"/>
    </row>
    <row r="47" spans="1:43" ht="22.5" customHeight="1">
      <c r="A47" s="46">
        <v>1</v>
      </c>
      <c r="B47" s="154"/>
      <c r="C47" s="413">
        <v>2</v>
      </c>
      <c r="D47" s="413"/>
      <c r="E47" s="201"/>
      <c r="F47" s="201">
        <v>3</v>
      </c>
      <c r="G47" s="46">
        <v>4</v>
      </c>
      <c r="H47" s="201">
        <v>5</v>
      </c>
      <c r="I47" s="355">
        <v>7</v>
      </c>
      <c r="J47" s="355"/>
      <c r="K47" s="355"/>
      <c r="L47" s="202">
        <v>9</v>
      </c>
      <c r="M47" s="201"/>
      <c r="N47" s="46">
        <v>11</v>
      </c>
      <c r="O47" s="154"/>
      <c r="P47" s="154"/>
      <c r="Q47" s="353">
        <v>13</v>
      </c>
      <c r="R47" s="353"/>
      <c r="S47" s="353">
        <v>14</v>
      </c>
      <c r="T47" s="353"/>
      <c r="U47" s="46">
        <v>15</v>
      </c>
      <c r="V47" s="353">
        <v>16</v>
      </c>
      <c r="W47" s="353"/>
      <c r="X47" s="46">
        <v>17</v>
      </c>
      <c r="Y47" s="46">
        <v>18</v>
      </c>
      <c r="Z47" s="83"/>
      <c r="AA47" s="83"/>
      <c r="AB47" s="83"/>
      <c r="AC47" s="83"/>
      <c r="AD47" s="83"/>
      <c r="AE47" s="83"/>
      <c r="AF47" s="83"/>
      <c r="AG47" s="83"/>
      <c r="AH47" s="83"/>
    </row>
    <row r="48" spans="1:43" ht="41.25" customHeight="1">
      <c r="A48" s="337" t="s">
        <v>95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149"/>
      <c r="AA48" s="149"/>
      <c r="AB48" s="149"/>
      <c r="AC48" s="149"/>
      <c r="AD48" s="149"/>
      <c r="AE48" s="149"/>
      <c r="AF48" s="149"/>
      <c r="AG48" s="149"/>
      <c r="AH48" s="149"/>
      <c r="AI48" s="12"/>
      <c r="AJ48" s="12"/>
      <c r="AK48" s="12"/>
      <c r="AL48" s="12"/>
      <c r="AM48" s="12"/>
      <c r="AN48" s="12"/>
      <c r="AO48" s="12"/>
      <c r="AP48" s="12"/>
      <c r="AQ48" s="12"/>
    </row>
    <row r="49" spans="1:43" ht="33" customHeight="1">
      <c r="A49" s="30"/>
      <c r="B49" s="203"/>
      <c r="C49" s="355" t="s">
        <v>141</v>
      </c>
      <c r="D49" s="355"/>
      <c r="E49" s="31" t="s">
        <v>97</v>
      </c>
      <c r="F49" s="32">
        <f>SUM(H49,I49,L49,N49,S49,V49)</f>
        <v>30</v>
      </c>
      <c r="G49" s="33">
        <f>SUM(P49,U49,X49)</f>
        <v>1</v>
      </c>
      <c r="H49" s="32" t="s">
        <v>45</v>
      </c>
      <c r="I49" s="32">
        <v>30</v>
      </c>
      <c r="J49" s="32"/>
      <c r="K49" s="32">
        <v>20</v>
      </c>
      <c r="L49" s="32" t="s">
        <v>45</v>
      </c>
      <c r="M49" s="32"/>
      <c r="N49" s="32" t="s">
        <v>45</v>
      </c>
      <c r="O49" s="32"/>
      <c r="P49" s="34">
        <v>1</v>
      </c>
      <c r="Q49" s="32"/>
      <c r="R49" s="204" t="s">
        <v>55</v>
      </c>
      <c r="S49" s="32" t="s">
        <v>45</v>
      </c>
      <c r="T49" s="32"/>
      <c r="U49" s="72" t="s">
        <v>45</v>
      </c>
      <c r="V49" s="32" t="s">
        <v>45</v>
      </c>
      <c r="W49" s="32"/>
      <c r="X49" s="72" t="s">
        <v>45</v>
      </c>
      <c r="Y49" s="32" t="s">
        <v>45</v>
      </c>
      <c r="Z49" s="149"/>
      <c r="AA49" s="149"/>
      <c r="AB49" s="149"/>
      <c r="AC49" s="149"/>
      <c r="AD49" s="149"/>
      <c r="AE49" s="149"/>
      <c r="AF49" s="149"/>
      <c r="AG49" s="149"/>
      <c r="AH49" s="149"/>
      <c r="AI49" s="12"/>
      <c r="AJ49" s="12"/>
      <c r="AK49" s="12"/>
      <c r="AL49" s="12"/>
      <c r="AM49" s="12"/>
      <c r="AN49" s="12"/>
      <c r="AO49" s="12"/>
      <c r="AP49" s="12"/>
      <c r="AQ49" s="12"/>
    </row>
    <row r="50" spans="1:43" ht="23.65" customHeight="1">
      <c r="A50" s="444" t="s">
        <v>58</v>
      </c>
      <c r="B50" s="444"/>
      <c r="C50" s="444"/>
      <c r="D50" s="444"/>
      <c r="E50" s="444"/>
      <c r="F50" s="205">
        <f>SUM(F49)</f>
        <v>30</v>
      </c>
      <c r="G50" s="206">
        <f>SUM(G49)</f>
        <v>1</v>
      </c>
      <c r="H50" s="205">
        <f>SUM(H49)</f>
        <v>0</v>
      </c>
      <c r="I50" s="205">
        <f>SUM(I49)</f>
        <v>30</v>
      </c>
      <c r="J50" s="205"/>
      <c r="K50" s="205"/>
      <c r="L50" s="205">
        <f>SUM(L49)</f>
        <v>0</v>
      </c>
      <c r="M50" s="205"/>
      <c r="N50" s="205">
        <f>SUM(N49)</f>
        <v>0</v>
      </c>
      <c r="O50" s="205">
        <f>H50+I50+L50+N50</f>
        <v>30</v>
      </c>
      <c r="P50" s="205">
        <f>SUM(P49)</f>
        <v>1</v>
      </c>
      <c r="Q50" s="205"/>
      <c r="R50" s="205">
        <f>SUM(R41:R49)</f>
        <v>0</v>
      </c>
      <c r="S50" s="205">
        <f>SUM(S49)</f>
        <v>0</v>
      </c>
      <c r="T50" s="205"/>
      <c r="U50" s="205">
        <f>SUM(U49)</f>
        <v>0</v>
      </c>
      <c r="V50" s="205">
        <f>SUM(V49)</f>
        <v>0</v>
      </c>
      <c r="W50" s="205"/>
      <c r="X50" s="205">
        <f>SUM(X49)</f>
        <v>0</v>
      </c>
      <c r="Y50" s="207"/>
      <c r="Z50" s="83"/>
      <c r="AA50" s="83"/>
      <c r="AB50" s="83"/>
      <c r="AC50" s="83"/>
      <c r="AD50" s="83"/>
      <c r="AE50" s="83"/>
      <c r="AF50" s="83"/>
      <c r="AG50" s="83"/>
      <c r="AH50" s="83"/>
    </row>
    <row r="51" spans="1:43" ht="33" customHeight="1" thickBot="1">
      <c r="A51" s="416" t="s">
        <v>119</v>
      </c>
      <c r="B51" s="416"/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149"/>
      <c r="AA51" s="149"/>
      <c r="AB51" s="149"/>
      <c r="AC51" s="149"/>
      <c r="AD51" s="149"/>
      <c r="AE51" s="149"/>
      <c r="AF51" s="149"/>
      <c r="AG51" s="149"/>
      <c r="AH51" s="149"/>
      <c r="AI51" s="12"/>
      <c r="AJ51" s="12"/>
      <c r="AK51" s="12"/>
      <c r="AL51" s="12"/>
      <c r="AM51" s="12"/>
      <c r="AN51" s="12"/>
      <c r="AO51" s="12"/>
      <c r="AP51" s="12"/>
      <c r="AQ51" s="12"/>
    </row>
    <row r="52" spans="1:43" ht="33" customHeight="1" thickTop="1" thickBot="1">
      <c r="A52" s="449"/>
      <c r="B52" s="450"/>
      <c r="C52" s="345" t="s">
        <v>142</v>
      </c>
      <c r="D52" s="345"/>
      <c r="E52" s="417" t="s">
        <v>143</v>
      </c>
      <c r="F52" s="337">
        <v>140</v>
      </c>
      <c r="G52" s="451">
        <f>SUM(P52,U52,X52)</f>
        <v>6</v>
      </c>
      <c r="H52" s="432">
        <v>25</v>
      </c>
      <c r="I52" s="432" t="s">
        <v>37</v>
      </c>
      <c r="J52" s="436">
        <v>10</v>
      </c>
      <c r="K52" s="447">
        <v>8</v>
      </c>
      <c r="L52" s="397" t="s">
        <v>123</v>
      </c>
      <c r="M52" s="432"/>
      <c r="N52" s="397">
        <v>25</v>
      </c>
      <c r="O52" s="432"/>
      <c r="P52" s="362">
        <v>2</v>
      </c>
      <c r="Q52" s="419" t="s">
        <v>44</v>
      </c>
      <c r="R52" s="397"/>
      <c r="S52" s="397">
        <v>40</v>
      </c>
      <c r="T52" s="425">
        <v>8</v>
      </c>
      <c r="U52" s="421">
        <v>2</v>
      </c>
      <c r="V52" s="397">
        <v>40</v>
      </c>
      <c r="W52" s="425">
        <v>8</v>
      </c>
      <c r="X52" s="422">
        <v>2</v>
      </c>
      <c r="Y52" s="422" t="s">
        <v>104</v>
      </c>
      <c r="Z52" s="149"/>
      <c r="AB52" s="149"/>
      <c r="AC52" s="149"/>
      <c r="AD52" s="149"/>
      <c r="AE52" s="149"/>
      <c r="AF52" s="149"/>
      <c r="AG52" s="149"/>
      <c r="AH52" s="149"/>
      <c r="AI52" s="12"/>
      <c r="AJ52" s="12"/>
      <c r="AK52" s="12"/>
      <c r="AL52" s="12"/>
      <c r="AM52" s="12"/>
      <c r="AN52" s="12"/>
      <c r="AO52" s="12"/>
      <c r="AP52" s="12"/>
      <c r="AQ52" s="12"/>
    </row>
    <row r="53" spans="1:43" ht="42.75" customHeight="1" thickTop="1" thickBot="1">
      <c r="A53" s="449"/>
      <c r="B53" s="450"/>
      <c r="C53" s="345"/>
      <c r="D53" s="345"/>
      <c r="E53" s="417"/>
      <c r="F53" s="337"/>
      <c r="G53" s="451"/>
      <c r="H53" s="433"/>
      <c r="I53" s="433"/>
      <c r="J53" s="437"/>
      <c r="K53" s="448"/>
      <c r="L53" s="397"/>
      <c r="M53" s="433"/>
      <c r="N53" s="397"/>
      <c r="O53" s="433"/>
      <c r="P53" s="362"/>
      <c r="Q53" s="419"/>
      <c r="R53" s="397"/>
      <c r="S53" s="397"/>
      <c r="T53" s="420"/>
      <c r="U53" s="421"/>
      <c r="V53" s="397"/>
      <c r="W53" s="420"/>
      <c r="X53" s="422"/>
      <c r="Y53" s="422"/>
      <c r="Z53" s="149"/>
      <c r="AA53" s="149"/>
      <c r="AB53" s="149"/>
      <c r="AC53" s="149"/>
      <c r="AD53" s="149"/>
      <c r="AE53" s="149"/>
      <c r="AF53" s="149"/>
      <c r="AG53" s="149"/>
      <c r="AH53" s="149"/>
      <c r="AI53" s="12"/>
      <c r="AJ53" s="12"/>
      <c r="AK53" s="12"/>
      <c r="AL53" s="12"/>
      <c r="AM53" s="12"/>
      <c r="AN53" s="12"/>
      <c r="AO53" s="12"/>
      <c r="AP53" s="12"/>
      <c r="AQ53" s="12"/>
    </row>
    <row r="54" spans="1:43" ht="42" customHeight="1" thickBot="1">
      <c r="A54" s="208"/>
      <c r="B54" s="209"/>
      <c r="C54" s="345" t="s">
        <v>144</v>
      </c>
      <c r="D54" s="345"/>
      <c r="E54" s="210" t="s">
        <v>122</v>
      </c>
      <c r="F54" s="211">
        <f>SUM(H54,I54,L54,N54,S54,V54)</f>
        <v>40</v>
      </c>
      <c r="G54" s="212">
        <v>2</v>
      </c>
      <c r="H54" s="318" t="s">
        <v>45</v>
      </c>
      <c r="I54" s="318" t="s">
        <v>45</v>
      </c>
      <c r="J54" s="322"/>
      <c r="K54" s="322"/>
      <c r="L54" s="318" t="s">
        <v>45</v>
      </c>
      <c r="M54" s="318"/>
      <c r="N54" s="60" t="s">
        <v>45</v>
      </c>
      <c r="O54" s="60"/>
      <c r="P54" s="213"/>
      <c r="Q54" s="60" t="s">
        <v>45</v>
      </c>
      <c r="R54" s="60" t="s">
        <v>45</v>
      </c>
      <c r="S54" s="60" t="s">
        <v>45</v>
      </c>
      <c r="T54" s="295"/>
      <c r="U54" s="109" t="s">
        <v>45</v>
      </c>
      <c r="V54" s="60">
        <v>40</v>
      </c>
      <c r="W54" s="309">
        <v>8</v>
      </c>
      <c r="X54" s="174">
        <v>2</v>
      </c>
      <c r="Y54" s="174" t="s">
        <v>104</v>
      </c>
      <c r="Z54" s="149"/>
      <c r="AA54" s="149"/>
      <c r="AB54" s="149"/>
      <c r="AC54" s="149"/>
      <c r="AD54" s="149"/>
      <c r="AE54" s="149"/>
      <c r="AF54" s="149"/>
      <c r="AG54" s="149"/>
      <c r="AH54" s="149"/>
      <c r="AI54" s="12"/>
      <c r="AJ54" s="12"/>
      <c r="AK54" s="12"/>
      <c r="AL54" s="12"/>
      <c r="AM54" s="12"/>
      <c r="AN54" s="12"/>
      <c r="AO54" s="12"/>
      <c r="AP54" s="12"/>
      <c r="AQ54" s="12"/>
    </row>
    <row r="55" spans="1:43" ht="34.5" customHeight="1" thickBot="1">
      <c r="A55" s="208"/>
      <c r="B55" s="209"/>
      <c r="C55" s="345" t="s">
        <v>124</v>
      </c>
      <c r="D55" s="345"/>
      <c r="E55" s="210" t="s">
        <v>126</v>
      </c>
      <c r="F55" s="211">
        <f>SUM(H55,I55,L55,N55,S55,V55)</f>
        <v>120</v>
      </c>
      <c r="G55" s="325">
        <f>SUM(P55,U55,X55)</f>
        <v>4.5</v>
      </c>
      <c r="H55" s="318" t="s">
        <v>45</v>
      </c>
      <c r="I55" s="318" t="s">
        <v>45</v>
      </c>
      <c r="J55" s="322"/>
      <c r="K55" s="322"/>
      <c r="L55" s="318" t="s">
        <v>45</v>
      </c>
      <c r="M55" s="318"/>
      <c r="N55" s="60" t="s">
        <v>45</v>
      </c>
      <c r="O55" s="60"/>
      <c r="P55" s="213"/>
      <c r="Q55" s="60"/>
      <c r="R55" s="60" t="s">
        <v>45</v>
      </c>
      <c r="S55" s="60">
        <v>40</v>
      </c>
      <c r="T55" s="309">
        <v>4</v>
      </c>
      <c r="U55" s="174">
        <v>1.5</v>
      </c>
      <c r="V55" s="60">
        <v>80</v>
      </c>
      <c r="W55" s="309">
        <v>4</v>
      </c>
      <c r="X55" s="174">
        <v>3</v>
      </c>
      <c r="Y55" s="174" t="s">
        <v>104</v>
      </c>
      <c r="Z55" s="149"/>
      <c r="AA55" s="149"/>
      <c r="AB55" s="149"/>
      <c r="AC55" s="149"/>
      <c r="AD55" s="149"/>
      <c r="AE55" s="149"/>
      <c r="AF55" s="149"/>
      <c r="AG55" s="149"/>
      <c r="AH55" s="149"/>
      <c r="AI55" s="12"/>
      <c r="AJ55" s="12"/>
      <c r="AK55" s="12"/>
      <c r="AL55" s="12"/>
      <c r="AM55" s="12"/>
      <c r="AN55" s="12"/>
      <c r="AO55" s="12"/>
      <c r="AP55" s="12"/>
      <c r="AQ55" s="12"/>
    </row>
    <row r="56" spans="1:43" ht="36" customHeight="1" thickTop="1" thickBot="1">
      <c r="A56" s="449"/>
      <c r="B56" s="450"/>
      <c r="C56" s="345" t="s">
        <v>145</v>
      </c>
      <c r="D56" s="345"/>
      <c r="E56" s="336" t="s">
        <v>125</v>
      </c>
      <c r="F56" s="337">
        <v>140</v>
      </c>
      <c r="G56" s="451">
        <f>SUM(P56,U56,X56)</f>
        <v>6</v>
      </c>
      <c r="H56" s="432">
        <v>25</v>
      </c>
      <c r="I56" s="432" t="s">
        <v>37</v>
      </c>
      <c r="J56" s="436">
        <v>10</v>
      </c>
      <c r="K56" s="447">
        <v>8</v>
      </c>
      <c r="L56" s="397" t="s">
        <v>123</v>
      </c>
      <c r="M56" s="397"/>
      <c r="N56" s="397">
        <v>25</v>
      </c>
      <c r="O56" s="432"/>
      <c r="P56" s="362">
        <v>2</v>
      </c>
      <c r="Q56" s="419" t="s">
        <v>44</v>
      </c>
      <c r="R56" s="397"/>
      <c r="S56" s="397">
        <v>40</v>
      </c>
      <c r="T56" s="425">
        <v>4</v>
      </c>
      <c r="U56" s="422">
        <v>2</v>
      </c>
      <c r="V56" s="397">
        <v>40</v>
      </c>
      <c r="W56" s="425">
        <v>4</v>
      </c>
      <c r="X56" s="422">
        <v>2</v>
      </c>
      <c r="Y56" s="422" t="s">
        <v>104</v>
      </c>
      <c r="Z56" s="149"/>
      <c r="AA56" s="149"/>
      <c r="AB56" s="149"/>
      <c r="AC56" s="149"/>
      <c r="AD56" s="149"/>
      <c r="AE56" s="149"/>
      <c r="AF56" s="149"/>
      <c r="AG56" s="149"/>
      <c r="AH56" s="149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36.75" customHeight="1" thickTop="1" thickBot="1">
      <c r="A57" s="449"/>
      <c r="B57" s="450"/>
      <c r="C57" s="345"/>
      <c r="D57" s="345"/>
      <c r="E57" s="336"/>
      <c r="F57" s="337"/>
      <c r="G57" s="451"/>
      <c r="H57" s="433"/>
      <c r="I57" s="433"/>
      <c r="J57" s="437"/>
      <c r="K57" s="448"/>
      <c r="L57" s="397"/>
      <c r="M57" s="397"/>
      <c r="N57" s="397"/>
      <c r="O57" s="433"/>
      <c r="P57" s="362"/>
      <c r="Q57" s="419"/>
      <c r="R57" s="397"/>
      <c r="S57" s="397"/>
      <c r="T57" s="420"/>
      <c r="U57" s="422"/>
      <c r="V57" s="397"/>
      <c r="W57" s="420"/>
      <c r="X57" s="422"/>
      <c r="Y57" s="422"/>
      <c r="Z57" s="149"/>
      <c r="AA57" s="149"/>
      <c r="AB57" s="149"/>
      <c r="AC57" s="149"/>
      <c r="AD57" s="149"/>
      <c r="AE57" s="149"/>
      <c r="AF57" s="149"/>
      <c r="AG57" s="149"/>
      <c r="AH57" s="149"/>
      <c r="AI57" s="12"/>
      <c r="AJ57" s="12"/>
      <c r="AK57" s="12"/>
      <c r="AL57" s="12"/>
      <c r="AM57" s="12"/>
      <c r="AN57" s="12"/>
      <c r="AO57" s="12"/>
      <c r="AP57" s="12"/>
      <c r="AQ57" s="12"/>
    </row>
    <row r="58" spans="1:43" ht="42.75" customHeight="1" thickTop="1" thickBot="1">
      <c r="A58" s="449"/>
      <c r="B58" s="455"/>
      <c r="C58" s="345" t="s">
        <v>127</v>
      </c>
      <c r="D58" s="345"/>
      <c r="E58" s="321" t="s">
        <v>128</v>
      </c>
      <c r="F58" s="337">
        <f>SUM(H58,H59,I58,J58+J59,L58,N58,S58,V58)</f>
        <v>335</v>
      </c>
      <c r="G58" s="456">
        <f>SUM(P58,U58,X58)</f>
        <v>11.5</v>
      </c>
      <c r="H58" s="318">
        <v>10</v>
      </c>
      <c r="I58" s="318"/>
      <c r="J58" s="326">
        <v>5</v>
      </c>
      <c r="K58" s="324">
        <v>8</v>
      </c>
      <c r="L58" s="397" t="s">
        <v>123</v>
      </c>
      <c r="M58" s="397"/>
      <c r="N58" s="397">
        <v>25</v>
      </c>
      <c r="O58" s="60"/>
      <c r="P58" s="362">
        <v>2</v>
      </c>
      <c r="Q58" s="419" t="s">
        <v>44</v>
      </c>
      <c r="R58" s="397"/>
      <c r="S58" s="397">
        <v>80</v>
      </c>
      <c r="T58" s="425">
        <v>4</v>
      </c>
      <c r="U58" s="421">
        <v>2.5</v>
      </c>
      <c r="V58" s="397">
        <v>200</v>
      </c>
      <c r="W58" s="425">
        <v>4</v>
      </c>
      <c r="X58" s="422">
        <v>7</v>
      </c>
      <c r="Y58" s="422" t="s">
        <v>104</v>
      </c>
      <c r="Z58" s="149"/>
      <c r="AA58" s="149"/>
      <c r="AB58" s="149"/>
      <c r="AC58" s="149"/>
      <c r="AD58" s="149"/>
      <c r="AE58" s="149"/>
      <c r="AF58" s="149"/>
      <c r="AG58" s="149"/>
      <c r="AH58" s="149"/>
      <c r="AI58" s="12"/>
      <c r="AJ58" s="12"/>
      <c r="AK58" s="12"/>
      <c r="AL58" s="12"/>
      <c r="AM58" s="12"/>
      <c r="AN58" s="12"/>
      <c r="AO58" s="12"/>
      <c r="AP58" s="12"/>
      <c r="AQ58" s="12"/>
    </row>
    <row r="59" spans="1:43" ht="31.15" customHeight="1">
      <c r="A59" s="449"/>
      <c r="B59" s="455"/>
      <c r="C59" s="345"/>
      <c r="D59" s="345"/>
      <c r="E59" s="321" t="s">
        <v>126</v>
      </c>
      <c r="F59" s="337"/>
      <c r="G59" s="456"/>
      <c r="H59" s="318">
        <v>10</v>
      </c>
      <c r="I59" s="318" t="s">
        <v>37</v>
      </c>
      <c r="J59" s="322">
        <v>5</v>
      </c>
      <c r="K59" s="318">
        <v>8</v>
      </c>
      <c r="L59" s="397"/>
      <c r="M59" s="397"/>
      <c r="N59" s="397"/>
      <c r="O59" s="60"/>
      <c r="P59" s="362"/>
      <c r="Q59" s="419"/>
      <c r="R59" s="397"/>
      <c r="S59" s="397"/>
      <c r="T59" s="420"/>
      <c r="U59" s="421"/>
      <c r="V59" s="397"/>
      <c r="W59" s="420"/>
      <c r="X59" s="422"/>
      <c r="Y59" s="422"/>
      <c r="Z59" s="149"/>
      <c r="AA59" s="149"/>
      <c r="AB59" s="149"/>
      <c r="AC59" s="149"/>
      <c r="AD59" s="149"/>
      <c r="AE59" s="149"/>
      <c r="AF59" s="149"/>
      <c r="AG59" s="149"/>
      <c r="AH59" s="149"/>
      <c r="AI59" s="12"/>
      <c r="AJ59" s="12"/>
      <c r="AK59" s="12"/>
      <c r="AL59" s="12"/>
      <c r="AM59" s="12"/>
      <c r="AN59" s="12"/>
      <c r="AO59" s="12"/>
      <c r="AP59" s="12"/>
      <c r="AQ59" s="12"/>
    </row>
    <row r="60" spans="1:43" ht="29.25" customHeight="1">
      <c r="A60" s="193"/>
      <c r="B60" s="209"/>
      <c r="C60" s="214"/>
      <c r="D60" s="215"/>
      <c r="E60" s="216" t="s">
        <v>58</v>
      </c>
      <c r="F60" s="205">
        <f>SUM(F52:F59)</f>
        <v>775</v>
      </c>
      <c r="G60" s="205">
        <f>SUM(G52:G59)</f>
        <v>30</v>
      </c>
      <c r="H60" s="205">
        <f>SUM(H52:H59)</f>
        <v>70</v>
      </c>
      <c r="I60" s="205">
        <f>SUM(I52:I59)</f>
        <v>0</v>
      </c>
      <c r="J60" s="205">
        <f>SUM(J52:J59)</f>
        <v>30</v>
      </c>
      <c r="K60" s="205"/>
      <c r="L60" s="205">
        <f>SUM(L52:L59)</f>
        <v>0</v>
      </c>
      <c r="M60" s="205"/>
      <c r="N60" s="217">
        <f>SUM(N52:N59)</f>
        <v>75</v>
      </c>
      <c r="O60" s="218">
        <f>H60+I60+J60+L60+N60</f>
        <v>175</v>
      </c>
      <c r="P60" s="163">
        <f>SUM(P52:P59)</f>
        <v>6</v>
      </c>
      <c r="Q60" s="219"/>
      <c r="R60" s="220"/>
      <c r="S60" s="205">
        <f>SUM(S52:S59)</f>
        <v>200</v>
      </c>
      <c r="T60" s="205"/>
      <c r="U60" s="205">
        <f>SUM(U52:U59)</f>
        <v>8</v>
      </c>
      <c r="V60" s="205">
        <f>SUM(V52:V59)</f>
        <v>400</v>
      </c>
      <c r="W60" s="205"/>
      <c r="X60" s="205">
        <f>SUM(X52:X59)</f>
        <v>16</v>
      </c>
      <c r="Y60" s="220"/>
      <c r="Z60" s="149"/>
      <c r="AA60" s="149"/>
      <c r="AB60" s="149"/>
      <c r="AC60" s="149"/>
      <c r="AD60" s="149"/>
      <c r="AE60" s="149"/>
      <c r="AF60" s="149"/>
      <c r="AG60" s="149"/>
      <c r="AH60" s="149"/>
      <c r="AI60" s="12"/>
      <c r="AJ60" s="12"/>
      <c r="AK60" s="12"/>
      <c r="AL60" s="12"/>
      <c r="AM60" s="12"/>
      <c r="AN60" s="12"/>
      <c r="AO60" s="12"/>
      <c r="AP60" s="12"/>
      <c r="AQ60" s="12"/>
    </row>
    <row r="61" spans="1:43" s="79" customFormat="1" ht="31.9" customHeight="1">
      <c r="A61" s="193"/>
      <c r="B61" s="209"/>
      <c r="C61" s="214"/>
      <c r="D61" s="215"/>
      <c r="E61" s="221"/>
      <c r="F61" s="186"/>
      <c r="G61" s="186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92"/>
      <c r="AA61" s="192"/>
      <c r="AB61" s="192"/>
      <c r="AC61" s="192"/>
      <c r="AD61" s="192"/>
      <c r="AE61" s="192"/>
      <c r="AF61" s="192"/>
      <c r="AG61" s="192"/>
      <c r="AH61" s="222"/>
      <c r="AI61" s="78"/>
      <c r="AJ61" s="78"/>
      <c r="AK61" s="78"/>
      <c r="AL61" s="78"/>
      <c r="AM61" s="78"/>
      <c r="AN61" s="78"/>
      <c r="AO61" s="78"/>
      <c r="AP61" s="78"/>
      <c r="AQ61" s="78"/>
    </row>
    <row r="62" spans="1:43" ht="31.9" customHeight="1">
      <c r="A62" s="452" t="s">
        <v>146</v>
      </c>
      <c r="B62" s="452"/>
      <c r="C62" s="452"/>
      <c r="D62" s="452"/>
      <c r="E62" s="452"/>
      <c r="F62" s="188">
        <f>F50+F60</f>
        <v>805</v>
      </c>
      <c r="G62" s="188">
        <f>G50+G60</f>
        <v>31</v>
      </c>
      <c r="H62" s="188"/>
      <c r="I62" s="188"/>
      <c r="J62" s="188">
        <f>SUM(J50,J60)</f>
        <v>30</v>
      </c>
      <c r="K62" s="188"/>
      <c r="L62" s="188"/>
      <c r="M62" s="188"/>
      <c r="N62" s="188"/>
      <c r="O62" s="188">
        <f>O50+O60</f>
        <v>205</v>
      </c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49"/>
      <c r="AA62" s="149"/>
      <c r="AB62" s="149"/>
      <c r="AC62" s="149"/>
      <c r="AD62" s="149"/>
      <c r="AE62" s="149"/>
      <c r="AF62" s="149"/>
      <c r="AG62" s="149"/>
      <c r="AH62" s="149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s="38" customFormat="1" ht="31.9" customHeight="1">
      <c r="A63" s="223"/>
      <c r="B63" s="223"/>
      <c r="C63" s="223"/>
      <c r="D63" s="223"/>
      <c r="E63" s="223"/>
      <c r="F63" s="224"/>
      <c r="G63" s="225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192"/>
      <c r="AA63" s="192"/>
      <c r="AB63" s="192"/>
      <c r="AC63" s="192"/>
      <c r="AD63" s="192"/>
      <c r="AE63" s="192"/>
      <c r="AF63" s="192"/>
      <c r="AG63" s="192"/>
      <c r="AH63" s="192"/>
      <c r="AI63" s="37"/>
      <c r="AJ63" s="37"/>
      <c r="AK63" s="37"/>
      <c r="AL63" s="37"/>
      <c r="AM63" s="37"/>
      <c r="AN63" s="37"/>
      <c r="AO63" s="37"/>
      <c r="AP63" s="37"/>
      <c r="AQ63" s="37"/>
    </row>
    <row r="64" spans="1:43" ht="14.25" customHeight="1">
      <c r="A64" s="223"/>
      <c r="B64" s="223"/>
      <c r="C64" s="223"/>
      <c r="D64" s="453" t="s">
        <v>147</v>
      </c>
      <c r="E64" s="453"/>
      <c r="F64" s="226">
        <f>F32+F62</f>
        <v>1590</v>
      </c>
      <c r="G64" s="226">
        <f>G32+G62</f>
        <v>60</v>
      </c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149"/>
      <c r="AA64" s="149"/>
      <c r="AB64" s="149"/>
      <c r="AC64" s="149"/>
      <c r="AD64" s="149"/>
      <c r="AE64" s="149"/>
      <c r="AF64" s="149"/>
      <c r="AG64" s="149"/>
      <c r="AH64" s="149"/>
      <c r="AI64" s="12"/>
      <c r="AJ64" s="12"/>
      <c r="AK64" s="12"/>
      <c r="AL64" s="12"/>
      <c r="AM64" s="12"/>
      <c r="AN64" s="12"/>
      <c r="AO64" s="12"/>
      <c r="AP64" s="12"/>
      <c r="AQ64" s="12"/>
    </row>
    <row r="65" spans="1:25" ht="15.75">
      <c r="A65" s="228"/>
      <c r="B65" s="228"/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4"/>
      <c r="X65" s="454"/>
      <c r="Y65" s="454"/>
    </row>
    <row r="66" spans="1:25" ht="21.6" customHeight="1">
      <c r="D66" s="453" t="s">
        <v>148</v>
      </c>
      <c r="E66" s="453"/>
      <c r="F66" s="226">
        <f>F33+F62</f>
        <v>1610</v>
      </c>
      <c r="G66" s="226">
        <f>G34+G64</f>
        <v>60</v>
      </c>
    </row>
  </sheetData>
  <mergeCells count="243">
    <mergeCell ref="H20:H21"/>
    <mergeCell ref="I20:I21"/>
    <mergeCell ref="J20:J21"/>
    <mergeCell ref="K20:K21"/>
    <mergeCell ref="M20:M21"/>
    <mergeCell ref="O20:O21"/>
    <mergeCell ref="A51:Y51"/>
    <mergeCell ref="A52:A53"/>
    <mergeCell ref="B52:B53"/>
    <mergeCell ref="C52:D53"/>
    <mergeCell ref="E52:E53"/>
    <mergeCell ref="F52:F53"/>
    <mergeCell ref="G52:G53"/>
    <mergeCell ref="L52:L53"/>
    <mergeCell ref="N52:N53"/>
    <mergeCell ref="P52:P53"/>
    <mergeCell ref="Q52:Q53"/>
    <mergeCell ref="R52:R53"/>
    <mergeCell ref="A62:E62"/>
    <mergeCell ref="D64:E64"/>
    <mergeCell ref="C65:Y65"/>
    <mergeCell ref="D66:E66"/>
    <mergeCell ref="W56:W57"/>
    <mergeCell ref="X56:X57"/>
    <mergeCell ref="Y56:Y57"/>
    <mergeCell ref="A58:A59"/>
    <mergeCell ref="B58:B59"/>
    <mergeCell ref="C58:D59"/>
    <mergeCell ref="F58:F59"/>
    <mergeCell ref="G58:G59"/>
    <mergeCell ref="L58:L59"/>
    <mergeCell ref="M58:M59"/>
    <mergeCell ref="N58:N59"/>
    <mergeCell ref="P58:P59"/>
    <mergeCell ref="Q58:Q59"/>
    <mergeCell ref="R58:R59"/>
    <mergeCell ref="S58:S59"/>
    <mergeCell ref="T58:T59"/>
    <mergeCell ref="U58:U59"/>
    <mergeCell ref="V58:V59"/>
    <mergeCell ref="W58:W59"/>
    <mergeCell ref="X58:X59"/>
    <mergeCell ref="Y58:Y59"/>
    <mergeCell ref="M56:M57"/>
    <mergeCell ref="N56:N57"/>
    <mergeCell ref="P56:P57"/>
    <mergeCell ref="Q56:Q57"/>
    <mergeCell ref="R56:R57"/>
    <mergeCell ref="S56:S57"/>
    <mergeCell ref="T56:T57"/>
    <mergeCell ref="U56:U57"/>
    <mergeCell ref="V56:V57"/>
    <mergeCell ref="O56:O57"/>
    <mergeCell ref="C54:D54"/>
    <mergeCell ref="C55:D55"/>
    <mergeCell ref="A56:A57"/>
    <mergeCell ref="B56:B57"/>
    <mergeCell ref="C56:D57"/>
    <mergeCell ref="E56:E57"/>
    <mergeCell ref="F56:F57"/>
    <mergeCell ref="G56:G57"/>
    <mergeCell ref="L56:L57"/>
    <mergeCell ref="H56:H57"/>
    <mergeCell ref="I56:I57"/>
    <mergeCell ref="J56:J57"/>
    <mergeCell ref="K56:K57"/>
    <mergeCell ref="S52:S53"/>
    <mergeCell ref="T52:T53"/>
    <mergeCell ref="U52:U53"/>
    <mergeCell ref="V52:V53"/>
    <mergeCell ref="W52:W53"/>
    <mergeCell ref="X52:X53"/>
    <mergeCell ref="Y52:Y53"/>
    <mergeCell ref="J52:J53"/>
    <mergeCell ref="H52:H53"/>
    <mergeCell ref="I52:I53"/>
    <mergeCell ref="K52:K53"/>
    <mergeCell ref="M52:M53"/>
    <mergeCell ref="O52:O53"/>
    <mergeCell ref="Y45:Y46"/>
    <mergeCell ref="C47:D47"/>
    <mergeCell ref="I47:K47"/>
    <mergeCell ref="Q47:R47"/>
    <mergeCell ref="S47:T47"/>
    <mergeCell ref="V47:W47"/>
    <mergeCell ref="A48:Y48"/>
    <mergeCell ref="C49:D49"/>
    <mergeCell ref="A50:E50"/>
    <mergeCell ref="O45:O46"/>
    <mergeCell ref="P45:P46"/>
    <mergeCell ref="Q45:R45"/>
    <mergeCell ref="S45:S46"/>
    <mergeCell ref="T45:T46"/>
    <mergeCell ref="U45:U46"/>
    <mergeCell ref="V45:V46"/>
    <mergeCell ref="W45:W46"/>
    <mergeCell ref="X45:X46"/>
    <mergeCell ref="A37:Y37"/>
    <mergeCell ref="A38:D38"/>
    <mergeCell ref="N38:V38"/>
    <mergeCell ref="A39:D39"/>
    <mergeCell ref="N39:U39"/>
    <mergeCell ref="A41:D41"/>
    <mergeCell ref="H42:K42"/>
    <mergeCell ref="A43:A46"/>
    <mergeCell ref="B43:B46"/>
    <mergeCell ref="C43:D46"/>
    <mergeCell ref="E43:E46"/>
    <mergeCell ref="F43:G44"/>
    <mergeCell ref="H43:Y43"/>
    <mergeCell ref="H44:R44"/>
    <mergeCell ref="S44:Y44"/>
    <mergeCell ref="F45:F46"/>
    <mergeCell ref="G45:G46"/>
    <mergeCell ref="H45:H46"/>
    <mergeCell ref="I45:I46"/>
    <mergeCell ref="J45:J46"/>
    <mergeCell ref="K45:K46"/>
    <mergeCell ref="L45:L46"/>
    <mergeCell ref="M45:M46"/>
    <mergeCell ref="N45:N46"/>
    <mergeCell ref="Y26:Y27"/>
    <mergeCell ref="C28:D28"/>
    <mergeCell ref="C29:D29"/>
    <mergeCell ref="A32:E32"/>
    <mergeCell ref="A33:E33"/>
    <mergeCell ref="A34:Y34"/>
    <mergeCell ref="A35:E35"/>
    <mergeCell ref="N35:V35"/>
    <mergeCell ref="A36:Y36"/>
    <mergeCell ref="H26:H27"/>
    <mergeCell ref="I26:I27"/>
    <mergeCell ref="J26:J27"/>
    <mergeCell ref="K26:K27"/>
    <mergeCell ref="L26:L27"/>
    <mergeCell ref="M26:M27"/>
    <mergeCell ref="O26:O27"/>
    <mergeCell ref="R24:R25"/>
    <mergeCell ref="S24:S25"/>
    <mergeCell ref="T24:T25"/>
    <mergeCell ref="U24:U25"/>
    <mergeCell ref="V24:V25"/>
    <mergeCell ref="W24:W25"/>
    <mergeCell ref="X24:X25"/>
    <mergeCell ref="Y24:Y25"/>
    <mergeCell ref="A26:A27"/>
    <mergeCell ref="B26:B27"/>
    <mergeCell ref="C26:D27"/>
    <mergeCell ref="E26:E27"/>
    <mergeCell ref="F26:F27"/>
    <mergeCell ref="G26:G27"/>
    <mergeCell ref="N26:N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A22:A23"/>
    <mergeCell ref="B22:B23"/>
    <mergeCell ref="C22:D23"/>
    <mergeCell ref="F22:F23"/>
    <mergeCell ref="G22:G23"/>
    <mergeCell ref="P22:P23"/>
    <mergeCell ref="Q22:Q23"/>
    <mergeCell ref="A24:A25"/>
    <mergeCell ref="B24:B25"/>
    <mergeCell ref="C24:D25"/>
    <mergeCell ref="F24:F25"/>
    <mergeCell ref="G24:G25"/>
    <mergeCell ref="L24:L25"/>
    <mergeCell ref="N24:N25"/>
    <mergeCell ref="P24:P25"/>
    <mergeCell ref="Q24:Q25"/>
    <mergeCell ref="A14:Y14"/>
    <mergeCell ref="C15:D15"/>
    <mergeCell ref="AB15:AB16"/>
    <mergeCell ref="A16:E16"/>
    <mergeCell ref="A18:Y18"/>
    <mergeCell ref="C19:D19"/>
    <mergeCell ref="A20:A21"/>
    <mergeCell ref="B20:B21"/>
    <mergeCell ref="C20:D21"/>
    <mergeCell ref="E20:E21"/>
    <mergeCell ref="F20:F21"/>
    <mergeCell ref="G20:G21"/>
    <mergeCell ref="L20:L21"/>
    <mergeCell ref="N20:N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Y8:Y9"/>
    <mergeCell ref="C10:D10"/>
    <mergeCell ref="I10:K10"/>
    <mergeCell ref="Q10:R10"/>
    <mergeCell ref="S10:T10"/>
    <mergeCell ref="V10:W10"/>
    <mergeCell ref="A11:Y11"/>
    <mergeCell ref="C12:D12"/>
    <mergeCell ref="A13:Y13"/>
    <mergeCell ref="O8:O9"/>
    <mergeCell ref="P8:P9"/>
    <mergeCell ref="Q8:R8"/>
    <mergeCell ref="S8:S9"/>
    <mergeCell ref="T8:T9"/>
    <mergeCell ref="U8:U9"/>
    <mergeCell ref="V8:V9"/>
    <mergeCell ref="W8:W9"/>
    <mergeCell ref="X8:X9"/>
    <mergeCell ref="F1:H1"/>
    <mergeCell ref="N1:S1"/>
    <mergeCell ref="F2:H2"/>
    <mergeCell ref="N2:R2"/>
    <mergeCell ref="A4:D4"/>
    <mergeCell ref="H4:K4"/>
    <mergeCell ref="H5:K5"/>
    <mergeCell ref="A6:A9"/>
    <mergeCell ref="B6:B9"/>
    <mergeCell ref="C6:D9"/>
    <mergeCell ref="E6:E9"/>
    <mergeCell ref="F6:G7"/>
    <mergeCell ref="H6:Y6"/>
    <mergeCell ref="H7:R7"/>
    <mergeCell ref="S7:Y7"/>
    <mergeCell ref="F8:F9"/>
    <mergeCell ref="G8:G9"/>
    <mergeCell ref="H8:H9"/>
    <mergeCell ref="I8:I9"/>
    <mergeCell ref="J8:J9"/>
    <mergeCell ref="K8:K9"/>
    <mergeCell ref="L8:L9"/>
    <mergeCell ref="M8:M9"/>
    <mergeCell ref="N8:N9"/>
  </mergeCells>
  <pageMargins left="0.196527777777778" right="0.196527777777778" top="0.196527777777778" bottom="0.196527777777778" header="0.51180555555555496" footer="0.51180555555555496"/>
  <pageSetup paperSize="9" scale="44" fitToHeight="0" orientation="landscape" horizontalDpi="300" verticalDpi="300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83"/>
  <sheetViews>
    <sheetView tabSelected="1" zoomScale="50" zoomScaleNormal="50" workbookViewId="0">
      <selection activeCell="AF55" sqref="AF55"/>
    </sheetView>
  </sheetViews>
  <sheetFormatPr defaultColWidth="9" defaultRowHeight="14.25"/>
  <cols>
    <col min="1" max="1" width="7.125" customWidth="1"/>
    <col min="2" max="2" width="13.75" customWidth="1"/>
    <col min="3" max="3" width="17.875" customWidth="1"/>
    <col min="4" max="4" width="17" customWidth="1"/>
    <col min="5" max="5" width="23.625" customWidth="1"/>
    <col min="7" max="7" width="11" customWidth="1"/>
    <col min="9" max="11" width="11.625" customWidth="1"/>
    <col min="12" max="13" width="12.5" customWidth="1"/>
    <col min="14" max="16" width="13.625" customWidth="1"/>
    <col min="17" max="17" width="11.625" customWidth="1"/>
    <col min="18" max="18" width="11.875" customWidth="1"/>
    <col min="19" max="19" width="11.625" customWidth="1"/>
    <col min="20" max="20" width="9.625" customWidth="1"/>
    <col min="21" max="21" width="11.375" customWidth="1"/>
    <col min="22" max="22" width="10.875" customWidth="1"/>
    <col min="23" max="23" width="10.375" customWidth="1"/>
    <col min="24" max="24" width="13.625" customWidth="1"/>
    <col min="25" max="25" width="12.125" customWidth="1"/>
  </cols>
  <sheetData>
    <row r="1" spans="1:25" ht="15.7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30" t="s">
        <v>1</v>
      </c>
      <c r="O1" s="330"/>
      <c r="P1" s="330"/>
      <c r="Q1" s="330"/>
      <c r="R1" s="330"/>
      <c r="S1" s="145"/>
      <c r="T1" s="145"/>
      <c r="U1" s="146"/>
      <c r="V1" s="146"/>
      <c r="W1" s="146"/>
      <c r="X1" s="146"/>
      <c r="Y1" s="146"/>
    </row>
    <row r="2" spans="1:25" ht="15.75">
      <c r="A2" s="84" t="s">
        <v>2</v>
      </c>
      <c r="B2" s="84"/>
      <c r="C2" s="84"/>
      <c r="D2" s="84"/>
      <c r="E2" s="84"/>
      <c r="F2" s="4"/>
      <c r="G2" s="4"/>
      <c r="H2" s="4"/>
      <c r="I2" s="4"/>
      <c r="J2" s="4"/>
      <c r="K2" s="4"/>
      <c r="L2" s="4"/>
      <c r="M2" s="4"/>
      <c r="N2" s="330" t="s">
        <v>3</v>
      </c>
      <c r="O2" s="330"/>
      <c r="P2" s="330"/>
      <c r="Q2" s="330"/>
      <c r="R2" s="330"/>
      <c r="S2" s="145"/>
      <c r="T2" s="145"/>
      <c r="U2" s="145"/>
      <c r="V2" s="146"/>
      <c r="W2" s="146"/>
      <c r="X2" s="146"/>
      <c r="Y2" s="146"/>
    </row>
    <row r="3" spans="1:25" ht="15.75">
      <c r="A3" s="8"/>
      <c r="B3" s="8"/>
      <c r="C3" s="4"/>
      <c r="D3" s="4"/>
      <c r="E3" s="4"/>
      <c r="F3" s="4"/>
      <c r="G3" s="4"/>
      <c r="H3" s="4" t="s">
        <v>4</v>
      </c>
      <c r="I3" s="4"/>
      <c r="J3" s="4"/>
      <c r="K3" s="4"/>
      <c r="L3" s="4"/>
      <c r="M3" s="4"/>
      <c r="N3" s="4"/>
      <c r="O3" s="4"/>
      <c r="P3" s="4"/>
      <c r="Q3" s="4"/>
      <c r="R3" s="4"/>
      <c r="S3" s="145"/>
      <c r="T3" s="145"/>
      <c r="U3" s="145"/>
      <c r="V3" s="146"/>
      <c r="W3" s="146"/>
      <c r="X3" s="146"/>
      <c r="Y3" s="146"/>
    </row>
    <row r="4" spans="1:25" ht="15.75">
      <c r="A4" s="8"/>
      <c r="B4" s="8"/>
      <c r="C4" s="330"/>
      <c r="D4" s="330"/>
      <c r="E4" s="330"/>
      <c r="F4" s="4"/>
      <c r="G4" s="5"/>
      <c r="H4" s="4" t="s">
        <v>137</v>
      </c>
      <c r="I4" s="4"/>
      <c r="J4" s="4"/>
      <c r="K4" s="4"/>
      <c r="L4" s="4"/>
      <c r="M4" s="4"/>
      <c r="N4" s="4"/>
      <c r="O4" s="4"/>
      <c r="P4" s="4"/>
      <c r="Q4" s="4"/>
      <c r="R4" s="4"/>
      <c r="S4" s="145"/>
      <c r="T4" s="145"/>
      <c r="U4" s="145"/>
      <c r="V4" s="146"/>
      <c r="W4" s="146"/>
      <c r="X4" s="146"/>
      <c r="Y4" s="146"/>
    </row>
    <row r="5" spans="1:25" ht="15.75">
      <c r="A5" s="8"/>
      <c r="B5" s="8"/>
      <c r="C5" s="4"/>
      <c r="D5" s="4"/>
      <c r="E5" s="4"/>
      <c r="F5" s="4"/>
      <c r="G5" s="4"/>
      <c r="H5" s="4" t="s">
        <v>149</v>
      </c>
      <c r="I5" s="4"/>
      <c r="J5" s="4"/>
      <c r="K5" s="4"/>
      <c r="L5" s="4"/>
      <c r="M5" s="4"/>
      <c r="N5" s="4"/>
      <c r="O5" s="4"/>
      <c r="P5" s="4"/>
      <c r="Q5" s="4"/>
      <c r="R5" s="4"/>
      <c r="S5" s="145"/>
      <c r="T5" s="145"/>
      <c r="U5" s="145"/>
      <c r="V5" s="146"/>
      <c r="W5" s="146"/>
      <c r="X5" s="146"/>
      <c r="Y5" s="146"/>
    </row>
    <row r="6" spans="1:25" ht="15.75">
      <c r="A6" s="147"/>
      <c r="B6" s="147"/>
      <c r="C6" s="145"/>
      <c r="D6" s="145"/>
      <c r="E6" s="145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145"/>
      <c r="T6" s="145"/>
      <c r="U6" s="145"/>
      <c r="V6" s="146"/>
      <c r="W6" s="146"/>
      <c r="X6" s="146"/>
      <c r="Y6" s="146"/>
    </row>
    <row r="7" spans="1:25" ht="18.75" customHeight="1">
      <c r="A7" s="376" t="s">
        <v>7</v>
      </c>
      <c r="B7" s="375"/>
      <c r="C7" s="355" t="s">
        <v>8</v>
      </c>
      <c r="D7" s="355"/>
      <c r="E7" s="408" t="s">
        <v>9</v>
      </c>
      <c r="F7" s="355" t="s">
        <v>10</v>
      </c>
      <c r="G7" s="355"/>
      <c r="H7" s="355" t="s">
        <v>150</v>
      </c>
      <c r="I7" s="355"/>
      <c r="J7" s="355"/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</row>
    <row r="8" spans="1:25" ht="25.5" customHeight="1">
      <c r="A8" s="376"/>
      <c r="B8" s="375"/>
      <c r="C8" s="355"/>
      <c r="D8" s="355"/>
      <c r="E8" s="408"/>
      <c r="F8" s="355"/>
      <c r="G8" s="355"/>
      <c r="H8" s="410" t="s">
        <v>12</v>
      </c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355" t="s">
        <v>13</v>
      </c>
      <c r="T8" s="355"/>
      <c r="U8" s="355"/>
      <c r="V8" s="355"/>
      <c r="W8" s="355"/>
      <c r="X8" s="355"/>
      <c r="Y8" s="355"/>
    </row>
    <row r="9" spans="1:25" ht="28.5" customHeight="1">
      <c r="A9" s="376"/>
      <c r="B9" s="375"/>
      <c r="C9" s="355"/>
      <c r="D9" s="355"/>
      <c r="E9" s="408"/>
      <c r="F9" s="408" t="s">
        <v>14</v>
      </c>
      <c r="G9" s="408" t="s">
        <v>15</v>
      </c>
      <c r="H9" s="412" t="s">
        <v>16</v>
      </c>
      <c r="I9" s="412" t="s">
        <v>17</v>
      </c>
      <c r="J9" s="457" t="s">
        <v>18</v>
      </c>
      <c r="K9" s="412" t="s">
        <v>19</v>
      </c>
      <c r="L9" s="412" t="s">
        <v>20</v>
      </c>
      <c r="M9" s="412" t="s">
        <v>21</v>
      </c>
      <c r="N9" s="458" t="s">
        <v>22</v>
      </c>
      <c r="O9" s="412" t="s">
        <v>23</v>
      </c>
      <c r="P9" s="412" t="s">
        <v>24</v>
      </c>
      <c r="Q9" s="412" t="s">
        <v>25</v>
      </c>
      <c r="R9" s="412"/>
      <c r="S9" s="408" t="s">
        <v>26</v>
      </c>
      <c r="T9" s="408" t="s">
        <v>27</v>
      </c>
      <c r="U9" s="408" t="s">
        <v>151</v>
      </c>
      <c r="V9" s="408" t="s">
        <v>29</v>
      </c>
      <c r="W9" s="408" t="s">
        <v>27</v>
      </c>
      <c r="X9" s="408" t="s">
        <v>30</v>
      </c>
      <c r="Y9" s="408" t="s">
        <v>31</v>
      </c>
    </row>
    <row r="10" spans="1:25" ht="42" customHeight="1">
      <c r="A10" s="376"/>
      <c r="B10" s="375"/>
      <c r="C10" s="355"/>
      <c r="D10" s="355"/>
      <c r="E10" s="408"/>
      <c r="F10" s="408"/>
      <c r="G10" s="408"/>
      <c r="H10" s="412"/>
      <c r="I10" s="412"/>
      <c r="J10" s="457"/>
      <c r="K10" s="412"/>
      <c r="L10" s="412"/>
      <c r="M10" s="412"/>
      <c r="N10" s="458"/>
      <c r="O10" s="412"/>
      <c r="P10" s="412"/>
      <c r="Q10" s="150" t="s">
        <v>32</v>
      </c>
      <c r="R10" s="150" t="s">
        <v>33</v>
      </c>
      <c r="S10" s="408"/>
      <c r="T10" s="408"/>
      <c r="U10" s="408"/>
      <c r="V10" s="408"/>
      <c r="W10" s="408"/>
      <c r="X10" s="408"/>
      <c r="Y10" s="408"/>
    </row>
    <row r="11" spans="1:25" ht="15.75">
      <c r="A11" s="46">
        <v>1</v>
      </c>
      <c r="B11" s="214"/>
      <c r="C11" s="459">
        <v>2</v>
      </c>
      <c r="D11" s="459"/>
      <c r="E11" s="230"/>
      <c r="F11" s="230">
        <v>3</v>
      </c>
      <c r="G11" s="230">
        <v>4</v>
      </c>
      <c r="H11" s="230">
        <v>5</v>
      </c>
      <c r="I11" s="460">
        <v>7</v>
      </c>
      <c r="J11" s="460"/>
      <c r="K11" s="460"/>
      <c r="L11" s="230">
        <v>9</v>
      </c>
      <c r="M11" s="230"/>
      <c r="N11" s="230">
        <v>11</v>
      </c>
      <c r="O11" s="230"/>
      <c r="P11" s="230"/>
      <c r="Q11" s="460">
        <v>13</v>
      </c>
      <c r="R11" s="460"/>
      <c r="S11" s="460">
        <v>14</v>
      </c>
      <c r="T11" s="460"/>
      <c r="U11" s="230">
        <v>15</v>
      </c>
      <c r="V11" s="460">
        <v>16</v>
      </c>
      <c r="W11" s="460"/>
      <c r="X11" s="230">
        <v>17</v>
      </c>
      <c r="Y11" s="231">
        <v>18</v>
      </c>
    </row>
    <row r="12" spans="1:25" ht="22.5" customHeight="1">
      <c r="A12" s="388" t="s">
        <v>152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</row>
    <row r="13" spans="1:25" ht="36" customHeight="1">
      <c r="A13" s="30"/>
      <c r="B13" s="203"/>
      <c r="C13" s="337" t="s">
        <v>153</v>
      </c>
      <c r="D13" s="337"/>
      <c r="E13" s="71" t="s">
        <v>154</v>
      </c>
      <c r="F13" s="159">
        <f>SUM(H13,I13,L13,N13,S13,V13)</f>
        <v>25</v>
      </c>
      <c r="G13" s="33">
        <f>SUM(P13,U13,X13)</f>
        <v>1</v>
      </c>
      <c r="H13" s="60">
        <v>10</v>
      </c>
      <c r="I13" s="60"/>
      <c r="J13" s="60"/>
      <c r="K13" s="60"/>
      <c r="L13" s="60">
        <v>5</v>
      </c>
      <c r="M13" s="60">
        <v>25</v>
      </c>
      <c r="N13" s="60">
        <v>10</v>
      </c>
      <c r="O13" s="60"/>
      <c r="P13" s="102">
        <v>1</v>
      </c>
      <c r="Q13" s="60" t="s">
        <v>45</v>
      </c>
      <c r="R13" s="170" t="s">
        <v>104</v>
      </c>
      <c r="S13" s="60" t="s">
        <v>45</v>
      </c>
      <c r="T13" s="60"/>
      <c r="U13" s="109" t="s">
        <v>45</v>
      </c>
      <c r="V13" s="60" t="s">
        <v>45</v>
      </c>
      <c r="W13" s="60"/>
      <c r="X13" s="109" t="s">
        <v>45</v>
      </c>
      <c r="Y13" s="60" t="s">
        <v>45</v>
      </c>
    </row>
    <row r="14" spans="1:25" ht="22.15" customHeight="1">
      <c r="A14" s="358" t="s">
        <v>58</v>
      </c>
      <c r="B14" s="358"/>
      <c r="C14" s="358"/>
      <c r="D14" s="358"/>
      <c r="E14" s="358"/>
      <c r="F14" s="183">
        <f>F13</f>
        <v>25</v>
      </c>
      <c r="G14" s="232">
        <f>SUM(G13)</f>
        <v>1</v>
      </c>
      <c r="H14" s="76">
        <f>SUM(H13)</f>
        <v>10</v>
      </c>
      <c r="I14" s="76">
        <f>SUM(I13)</f>
        <v>0</v>
      </c>
      <c r="J14" s="76"/>
      <c r="K14" s="76"/>
      <c r="L14" s="76">
        <f>SUM(L13)</f>
        <v>5</v>
      </c>
      <c r="M14" s="76"/>
      <c r="N14" s="76">
        <f>SUM(N13)</f>
        <v>10</v>
      </c>
      <c r="O14" s="76">
        <f>H14+I14+L14+N14</f>
        <v>25</v>
      </c>
      <c r="P14" s="76">
        <f>SUM(P13)</f>
        <v>1</v>
      </c>
      <c r="Q14" s="76"/>
      <c r="R14" s="76">
        <f>SUM(R9:R13)</f>
        <v>0</v>
      </c>
      <c r="S14" s="76">
        <f>SUM(S13)</f>
        <v>0</v>
      </c>
      <c r="T14" s="76"/>
      <c r="U14" s="76">
        <f>SUM(U13)</f>
        <v>0</v>
      </c>
      <c r="V14" s="76">
        <f>SUM(V13)</f>
        <v>0</v>
      </c>
      <c r="W14" s="76"/>
      <c r="X14" s="76">
        <f>SUM(X13)</f>
        <v>0</v>
      </c>
      <c r="Y14" s="76">
        <f>SUM(Y13)</f>
        <v>0</v>
      </c>
    </row>
    <row r="15" spans="1:25" ht="26.1" customHeight="1">
      <c r="A15" s="337" t="s">
        <v>95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</row>
    <row r="16" spans="1:25" ht="35.25" customHeight="1">
      <c r="A16" s="70"/>
      <c r="B16" s="233"/>
      <c r="C16" s="337" t="s">
        <v>96</v>
      </c>
      <c r="D16" s="337"/>
      <c r="E16" s="31" t="s">
        <v>97</v>
      </c>
      <c r="F16" s="60">
        <f>SUM(H16,I16,L16,N16,S16,V16)</f>
        <v>30</v>
      </c>
      <c r="G16" s="97">
        <f>SUM(P16,U16,X16)</f>
        <v>2</v>
      </c>
      <c r="H16" s="60" t="s">
        <v>129</v>
      </c>
      <c r="I16" s="60">
        <v>30</v>
      </c>
      <c r="J16" s="60"/>
      <c r="K16" s="60">
        <v>20</v>
      </c>
      <c r="L16" s="60" t="s">
        <v>129</v>
      </c>
      <c r="M16" s="60"/>
      <c r="N16" s="60" t="s">
        <v>129</v>
      </c>
      <c r="O16" s="60"/>
      <c r="P16" s="102">
        <v>2</v>
      </c>
      <c r="Q16" s="35" t="s">
        <v>44</v>
      </c>
      <c r="R16" s="60"/>
      <c r="S16" s="60"/>
      <c r="T16" s="60"/>
      <c r="U16" s="60"/>
      <c r="V16" s="60"/>
      <c r="W16" s="60"/>
      <c r="X16" s="60"/>
      <c r="Y16" s="60"/>
    </row>
    <row r="17" spans="1:25" ht="35.25" customHeight="1">
      <c r="A17" s="30"/>
      <c r="B17" s="203"/>
      <c r="C17" s="337" t="s">
        <v>155</v>
      </c>
      <c r="D17" s="337"/>
      <c r="E17" s="71" t="s">
        <v>156</v>
      </c>
      <c r="F17" s="60">
        <f>SUM(H17,I17,L17,N17,S17,V17)</f>
        <v>35</v>
      </c>
      <c r="G17" s="97">
        <f>SUM(P17,U17,X17)</f>
        <v>1.5</v>
      </c>
      <c r="H17" s="60">
        <v>15</v>
      </c>
      <c r="I17" s="60" t="s">
        <v>45</v>
      </c>
      <c r="J17" s="60"/>
      <c r="K17" s="60"/>
      <c r="L17" s="60">
        <v>5</v>
      </c>
      <c r="M17" s="60">
        <v>25</v>
      </c>
      <c r="N17" s="60">
        <v>15</v>
      </c>
      <c r="O17" s="60"/>
      <c r="P17" s="102">
        <v>1.5</v>
      </c>
      <c r="Q17" s="60" t="s">
        <v>45</v>
      </c>
      <c r="R17" s="170" t="s">
        <v>104</v>
      </c>
      <c r="S17" s="60" t="s">
        <v>45</v>
      </c>
      <c r="T17" s="60"/>
      <c r="U17" s="109" t="s">
        <v>45</v>
      </c>
      <c r="V17" s="60" t="s">
        <v>45</v>
      </c>
      <c r="W17" s="60"/>
      <c r="X17" s="109" t="s">
        <v>45</v>
      </c>
      <c r="Y17" s="60" t="s">
        <v>45</v>
      </c>
    </row>
    <row r="18" spans="1:25" ht="25.9" customHeight="1">
      <c r="A18" s="462" t="s">
        <v>58</v>
      </c>
      <c r="B18" s="462"/>
      <c r="C18" s="462"/>
      <c r="D18" s="462"/>
      <c r="E18" s="462"/>
      <c r="F18" s="183">
        <f>F16+F17</f>
        <v>65</v>
      </c>
      <c r="G18" s="232">
        <f>G16+G17</f>
        <v>3.5</v>
      </c>
      <c r="H18" s="232">
        <f>SUM(H16:H17)</f>
        <v>15</v>
      </c>
      <c r="I18" s="232">
        <f>SUM(I16:I17)</f>
        <v>30</v>
      </c>
      <c r="J18" s="232">
        <v>0</v>
      </c>
      <c r="K18" s="232"/>
      <c r="L18" s="232">
        <f>SUM(L16:L17)</f>
        <v>5</v>
      </c>
      <c r="M18" s="232"/>
      <c r="N18" s="232">
        <f>SUM(N16:N17)</f>
        <v>15</v>
      </c>
      <c r="O18" s="232">
        <f>H18+I18+L18+N18</f>
        <v>65</v>
      </c>
      <c r="P18" s="232">
        <f>SUM(P16:P17)</f>
        <v>3.5</v>
      </c>
      <c r="Q18" s="234"/>
      <c r="R18" s="232">
        <f>SUM(R13:R17)</f>
        <v>0</v>
      </c>
      <c r="S18" s="232">
        <f>SUM(S16:S17)</f>
        <v>0</v>
      </c>
      <c r="T18" s="232"/>
      <c r="U18" s="232">
        <f>SUM(U16:U17)</f>
        <v>0</v>
      </c>
      <c r="V18" s="232">
        <f>SUM(V16:V17)</f>
        <v>0</v>
      </c>
      <c r="W18" s="232"/>
      <c r="X18" s="232">
        <f>SUM(X16:X17)</f>
        <v>0</v>
      </c>
      <c r="Y18" s="235">
        <f>SUM(Y16:Y17)</f>
        <v>0</v>
      </c>
    </row>
    <row r="19" spans="1:25" ht="24" customHeight="1">
      <c r="A19" s="337" t="s">
        <v>157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</row>
    <row r="20" spans="1:25" ht="48" customHeight="1">
      <c r="A20" s="30"/>
      <c r="B20" s="203"/>
      <c r="C20" s="337" t="s">
        <v>158</v>
      </c>
      <c r="D20" s="337"/>
      <c r="E20" s="71" t="s">
        <v>70</v>
      </c>
      <c r="F20" s="300">
        <f>SUM(H20,I20,L20,N20,S20,V20)</f>
        <v>40</v>
      </c>
      <c r="G20" s="33">
        <f>SUM(P20,U20,X20)</f>
        <v>1.5</v>
      </c>
      <c r="H20" s="60">
        <v>10</v>
      </c>
      <c r="I20" s="60" t="s">
        <v>45</v>
      </c>
      <c r="J20" s="60"/>
      <c r="K20" s="60"/>
      <c r="L20" s="298">
        <v>15</v>
      </c>
      <c r="M20" s="295">
        <v>25</v>
      </c>
      <c r="N20" s="298">
        <v>15</v>
      </c>
      <c r="O20" s="60"/>
      <c r="P20" s="102">
        <v>1.5</v>
      </c>
      <c r="Q20" s="60" t="s">
        <v>45</v>
      </c>
      <c r="R20" s="170" t="s">
        <v>104</v>
      </c>
      <c r="S20" s="60" t="s">
        <v>45</v>
      </c>
      <c r="T20" s="60"/>
      <c r="U20" s="109" t="s">
        <v>45</v>
      </c>
      <c r="V20" s="60" t="s">
        <v>45</v>
      </c>
      <c r="W20" s="60"/>
      <c r="X20" s="109" t="s">
        <v>45</v>
      </c>
      <c r="Y20" s="60" t="s">
        <v>45</v>
      </c>
    </row>
    <row r="21" spans="1:25" ht="43.5" customHeight="1">
      <c r="A21" s="30"/>
      <c r="B21" s="203"/>
      <c r="C21" s="463" t="s">
        <v>159</v>
      </c>
      <c r="D21" s="463"/>
      <c r="E21" s="236" t="s">
        <v>160</v>
      </c>
      <c r="F21" s="300">
        <f>SUM(H21,I21,L21,N21,S21,V21)</f>
        <v>35</v>
      </c>
      <c r="G21" s="33">
        <f>SUM(P21,U21,X21)</f>
        <v>1.5</v>
      </c>
      <c r="H21" s="60">
        <v>10</v>
      </c>
      <c r="I21" s="60" t="s">
        <v>123</v>
      </c>
      <c r="J21" s="60"/>
      <c r="K21" s="60"/>
      <c r="L21" s="298">
        <v>10</v>
      </c>
      <c r="M21" s="295">
        <v>25</v>
      </c>
      <c r="N21" s="295">
        <v>15</v>
      </c>
      <c r="O21" s="60"/>
      <c r="P21" s="102">
        <v>1.5</v>
      </c>
      <c r="Q21" s="60"/>
      <c r="R21" s="170" t="s">
        <v>104</v>
      </c>
      <c r="S21" s="60"/>
      <c r="T21" s="177"/>
      <c r="U21" s="109"/>
      <c r="V21" s="60"/>
      <c r="W21" s="60"/>
      <c r="X21" s="109"/>
      <c r="Y21" s="60"/>
    </row>
    <row r="22" spans="1:25" ht="33" customHeight="1">
      <c r="A22" s="30"/>
      <c r="B22" s="203"/>
      <c r="C22" s="337" t="s">
        <v>161</v>
      </c>
      <c r="D22" s="337"/>
      <c r="E22" s="71" t="s">
        <v>162</v>
      </c>
      <c r="F22" s="293">
        <f>SUM(H22,I22,L22,N22,S22,V22)</f>
        <v>45</v>
      </c>
      <c r="G22" s="325">
        <v>1.5</v>
      </c>
      <c r="H22" s="318">
        <v>10</v>
      </c>
      <c r="I22" s="318" t="s">
        <v>123</v>
      </c>
      <c r="J22" s="318"/>
      <c r="K22" s="318"/>
      <c r="L22" s="326">
        <v>20</v>
      </c>
      <c r="M22" s="322">
        <v>25</v>
      </c>
      <c r="N22" s="322">
        <v>15</v>
      </c>
      <c r="O22" s="318"/>
      <c r="P22" s="319">
        <v>1.5</v>
      </c>
      <c r="Q22" s="60" t="s">
        <v>45</v>
      </c>
      <c r="R22" s="170" t="s">
        <v>104</v>
      </c>
      <c r="S22" s="60" t="s">
        <v>45</v>
      </c>
      <c r="T22" s="177"/>
      <c r="U22" s="109" t="s">
        <v>45</v>
      </c>
      <c r="V22" s="60" t="s">
        <v>45</v>
      </c>
      <c r="W22" s="60"/>
      <c r="X22" s="109" t="s">
        <v>45</v>
      </c>
      <c r="Y22" s="60" t="s">
        <v>45</v>
      </c>
    </row>
    <row r="23" spans="1:25" ht="38.25" customHeight="1">
      <c r="A23" s="30"/>
      <c r="B23" s="203"/>
      <c r="C23" s="337" t="s">
        <v>163</v>
      </c>
      <c r="D23" s="337"/>
      <c r="E23" s="71" t="s">
        <v>164</v>
      </c>
      <c r="F23" s="293">
        <f>SUM(H23,I23,L23,N23,S23,V23)</f>
        <v>105</v>
      </c>
      <c r="G23" s="33">
        <f>SUM(P23,U23,X23)</f>
        <v>4.5</v>
      </c>
      <c r="H23" s="60">
        <v>20</v>
      </c>
      <c r="I23" s="60" t="s">
        <v>123</v>
      </c>
      <c r="J23" s="60"/>
      <c r="K23" s="60" t="s">
        <v>123</v>
      </c>
      <c r="L23" s="298">
        <v>30</v>
      </c>
      <c r="M23" s="295">
        <v>25</v>
      </c>
      <c r="N23" s="295">
        <v>15</v>
      </c>
      <c r="O23" s="60"/>
      <c r="P23" s="102">
        <v>2.5</v>
      </c>
      <c r="Q23" s="64"/>
      <c r="R23" s="170" t="s">
        <v>104</v>
      </c>
      <c r="S23" s="60">
        <v>40</v>
      </c>
      <c r="T23" s="310">
        <v>4</v>
      </c>
      <c r="U23" s="109">
        <v>2</v>
      </c>
      <c r="V23" s="60" t="s">
        <v>45</v>
      </c>
      <c r="W23" s="60"/>
      <c r="X23" s="109" t="s">
        <v>45</v>
      </c>
      <c r="Y23" s="174" t="s">
        <v>104</v>
      </c>
    </row>
    <row r="24" spans="1:25" ht="22.15" customHeight="1">
      <c r="A24" s="464" t="s">
        <v>165</v>
      </c>
      <c r="B24" s="464"/>
      <c r="C24" s="464"/>
      <c r="D24" s="464"/>
      <c r="E24" s="464"/>
      <c r="F24" s="464"/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4"/>
      <c r="W24" s="464"/>
      <c r="X24" s="464"/>
      <c r="Y24" s="464"/>
    </row>
    <row r="25" spans="1:25" ht="30.75" customHeight="1">
      <c r="A25" s="359"/>
      <c r="B25" s="203"/>
      <c r="C25" s="337" t="s">
        <v>166</v>
      </c>
      <c r="D25" s="337"/>
      <c r="E25" s="237" t="s">
        <v>110</v>
      </c>
      <c r="F25" s="465">
        <f>SUM(H25,I25,L25,N25,S25,V25)</f>
        <v>45</v>
      </c>
      <c r="G25" s="466">
        <f>SUM(P25,U25,X25)</f>
        <v>2</v>
      </c>
      <c r="H25" s="397">
        <v>15</v>
      </c>
      <c r="I25" s="397"/>
      <c r="J25" s="60"/>
      <c r="K25" s="397"/>
      <c r="L25" s="467">
        <v>15</v>
      </c>
      <c r="M25" s="397">
        <v>25</v>
      </c>
      <c r="N25" s="397">
        <v>15</v>
      </c>
      <c r="O25" s="60"/>
      <c r="P25" s="362">
        <v>2</v>
      </c>
      <c r="Q25" s="397"/>
      <c r="R25" s="468" t="s">
        <v>55</v>
      </c>
      <c r="S25" s="397"/>
      <c r="T25" s="469"/>
      <c r="U25" s="397"/>
      <c r="V25" s="461"/>
      <c r="W25" s="397"/>
      <c r="X25" s="397"/>
      <c r="Y25" s="397"/>
    </row>
    <row r="26" spans="1:25" ht="48" customHeight="1">
      <c r="A26" s="359"/>
      <c r="B26" s="203"/>
      <c r="C26" s="337" t="s">
        <v>167</v>
      </c>
      <c r="D26" s="337"/>
      <c r="E26" s="238" t="s">
        <v>168</v>
      </c>
      <c r="F26" s="465"/>
      <c r="G26" s="466"/>
      <c r="H26" s="397"/>
      <c r="I26" s="397"/>
      <c r="J26" s="60"/>
      <c r="K26" s="397"/>
      <c r="L26" s="467"/>
      <c r="M26" s="397"/>
      <c r="N26" s="397"/>
      <c r="O26" s="60"/>
      <c r="P26" s="362"/>
      <c r="Q26" s="397"/>
      <c r="R26" s="468"/>
      <c r="S26" s="397"/>
      <c r="T26" s="469"/>
      <c r="U26" s="397"/>
      <c r="V26" s="461"/>
      <c r="W26" s="397"/>
      <c r="X26" s="397"/>
      <c r="Y26" s="397"/>
    </row>
    <row r="27" spans="1:25" ht="28.15" customHeight="1">
      <c r="A27" s="472" t="s">
        <v>58</v>
      </c>
      <c r="B27" s="472"/>
      <c r="C27" s="472"/>
      <c r="D27" s="472"/>
      <c r="E27" s="472"/>
      <c r="F27" s="163">
        <f>SUM(F20:F26)</f>
        <v>270</v>
      </c>
      <c r="G27" s="328">
        <f>SUM(G20:G26)</f>
        <v>11</v>
      </c>
      <c r="H27" s="163">
        <f>SUM(H20:H26)</f>
        <v>65</v>
      </c>
      <c r="I27" s="163">
        <f>SUM(I20:I26)</f>
        <v>0</v>
      </c>
      <c r="J27" s="163">
        <v>0</v>
      </c>
      <c r="K27" s="163"/>
      <c r="L27" s="163">
        <f>SUM(L20:L26)</f>
        <v>90</v>
      </c>
      <c r="M27" s="163"/>
      <c r="N27" s="163">
        <f>SUM(N20:N26)</f>
        <v>75</v>
      </c>
      <c r="O27" s="163">
        <f>H27+I27+J27+L27+N27</f>
        <v>230</v>
      </c>
      <c r="P27" s="163">
        <f>SUM(P20:P26)</f>
        <v>9</v>
      </c>
      <c r="Q27" s="163"/>
      <c r="R27" s="163"/>
      <c r="S27" s="163">
        <f>SUM(S20:S26)</f>
        <v>40</v>
      </c>
      <c r="T27" s="163"/>
      <c r="U27" s="163">
        <f>SUM(U20:U26)</f>
        <v>2</v>
      </c>
      <c r="V27" s="163">
        <f>SUM(V20:V26)</f>
        <v>0</v>
      </c>
      <c r="W27" s="163"/>
      <c r="X27" s="163">
        <f>SUM(X20:X26)</f>
        <v>0</v>
      </c>
      <c r="Y27" s="163"/>
    </row>
    <row r="28" spans="1:25" ht="25.5" customHeight="1" thickBot="1">
      <c r="A28" s="473" t="s">
        <v>108</v>
      </c>
      <c r="B28" s="473"/>
      <c r="C28" s="473"/>
      <c r="D28" s="473"/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473"/>
      <c r="U28" s="473"/>
      <c r="V28" s="473"/>
      <c r="W28" s="473"/>
      <c r="X28" s="473"/>
      <c r="Y28" s="473"/>
    </row>
    <row r="29" spans="1:25" ht="24.75" customHeight="1" thickTop="1" thickBot="1">
      <c r="A29" s="359"/>
      <c r="B29" s="359"/>
      <c r="C29" s="337" t="s">
        <v>169</v>
      </c>
      <c r="D29" s="337"/>
      <c r="E29" s="417" t="s">
        <v>170</v>
      </c>
      <c r="F29" s="337">
        <v>95</v>
      </c>
      <c r="G29" s="451">
        <f>SUM(P29,U29,X29)</f>
        <v>4</v>
      </c>
      <c r="H29" s="432">
        <v>25</v>
      </c>
      <c r="I29" s="432" t="s">
        <v>37</v>
      </c>
      <c r="J29" s="436">
        <v>10</v>
      </c>
      <c r="K29" s="434">
        <v>8</v>
      </c>
      <c r="L29" s="397" t="s">
        <v>123</v>
      </c>
      <c r="M29" s="432"/>
      <c r="N29" s="397">
        <v>20</v>
      </c>
      <c r="O29" s="432"/>
      <c r="P29" s="362">
        <v>2</v>
      </c>
      <c r="Q29" s="419" t="s">
        <v>44</v>
      </c>
      <c r="R29" s="397"/>
      <c r="S29" s="397">
        <v>40</v>
      </c>
      <c r="T29" s="474">
        <v>4</v>
      </c>
      <c r="U29" s="421">
        <v>2</v>
      </c>
      <c r="V29" s="397"/>
      <c r="W29" s="397"/>
      <c r="X29" s="421"/>
      <c r="Y29" s="422" t="s">
        <v>104</v>
      </c>
    </row>
    <row r="30" spans="1:25" ht="35.25" customHeight="1" thickTop="1" thickBot="1">
      <c r="A30" s="359"/>
      <c r="B30" s="359"/>
      <c r="C30" s="337"/>
      <c r="D30" s="337"/>
      <c r="E30" s="417"/>
      <c r="F30" s="337"/>
      <c r="G30" s="451"/>
      <c r="H30" s="433"/>
      <c r="I30" s="433"/>
      <c r="J30" s="437"/>
      <c r="K30" s="435"/>
      <c r="L30" s="397"/>
      <c r="M30" s="433"/>
      <c r="N30" s="397"/>
      <c r="O30" s="433"/>
      <c r="P30" s="362"/>
      <c r="Q30" s="419"/>
      <c r="R30" s="397"/>
      <c r="S30" s="397"/>
      <c r="T30" s="474"/>
      <c r="U30" s="421"/>
      <c r="V30" s="397"/>
      <c r="W30" s="397"/>
      <c r="X30" s="421"/>
      <c r="Y30" s="422"/>
    </row>
    <row r="31" spans="1:25" ht="38.25" customHeight="1" thickTop="1" thickBot="1">
      <c r="A31" s="470"/>
      <c r="B31" s="470"/>
      <c r="C31" s="471" t="s">
        <v>171</v>
      </c>
      <c r="D31" s="471"/>
      <c r="E31" s="240" t="s">
        <v>128</v>
      </c>
      <c r="F31" s="397">
        <f>H31+H33+I31+I33+J31+J33+N31+S33+V31</f>
        <v>180</v>
      </c>
      <c r="G31" s="418">
        <v>5.5</v>
      </c>
      <c r="H31" s="397">
        <v>20</v>
      </c>
      <c r="I31" s="397"/>
      <c r="J31" s="326">
        <v>20</v>
      </c>
      <c r="K31" s="420">
        <v>8</v>
      </c>
      <c r="L31" s="397" t="s">
        <v>123</v>
      </c>
      <c r="M31" s="397"/>
      <c r="N31" s="397">
        <v>25</v>
      </c>
      <c r="O31" s="60"/>
      <c r="P31" s="362">
        <v>3.5</v>
      </c>
      <c r="Q31" s="419" t="s">
        <v>44</v>
      </c>
      <c r="R31" s="397"/>
      <c r="S31" s="60"/>
      <c r="T31" s="311"/>
      <c r="U31" s="479">
        <v>2</v>
      </c>
      <c r="V31" s="397"/>
      <c r="W31" s="397"/>
      <c r="X31" s="421"/>
      <c r="Y31" s="422" t="s">
        <v>104</v>
      </c>
    </row>
    <row r="32" spans="1:25" ht="1.5" customHeight="1">
      <c r="A32" s="470"/>
      <c r="B32" s="470"/>
      <c r="C32" s="471"/>
      <c r="D32" s="471"/>
      <c r="E32" s="475" t="s">
        <v>172</v>
      </c>
      <c r="F32" s="397"/>
      <c r="G32" s="418"/>
      <c r="H32" s="397"/>
      <c r="I32" s="397"/>
      <c r="J32" s="322"/>
      <c r="K32" s="420"/>
      <c r="L32" s="397"/>
      <c r="M32" s="397"/>
      <c r="N32" s="397"/>
      <c r="O32" s="60"/>
      <c r="P32" s="362"/>
      <c r="Q32" s="419"/>
      <c r="R32" s="397"/>
      <c r="S32" s="60"/>
      <c r="T32" s="311"/>
      <c r="U32" s="479"/>
      <c r="V32" s="397"/>
      <c r="W32" s="397"/>
      <c r="X32" s="421"/>
      <c r="Y32" s="422"/>
    </row>
    <row r="33" spans="1:25" ht="51.75" customHeight="1">
      <c r="A33" s="470"/>
      <c r="B33" s="470"/>
      <c r="C33" s="471"/>
      <c r="D33" s="471"/>
      <c r="E33" s="475"/>
      <c r="F33" s="397"/>
      <c r="G33" s="418"/>
      <c r="H33" s="318">
        <v>25</v>
      </c>
      <c r="I33" s="318"/>
      <c r="J33" s="326">
        <v>10</v>
      </c>
      <c r="K33" s="322">
        <v>8</v>
      </c>
      <c r="L33" s="397"/>
      <c r="M33" s="397"/>
      <c r="N33" s="397"/>
      <c r="O33" s="60"/>
      <c r="P33" s="362"/>
      <c r="Q33" s="419"/>
      <c r="R33" s="397"/>
      <c r="S33" s="299">
        <v>80</v>
      </c>
      <c r="T33" s="312">
        <v>8</v>
      </c>
      <c r="U33" s="479"/>
      <c r="V33" s="397"/>
      <c r="W33" s="397"/>
      <c r="X33" s="421"/>
      <c r="Y33" s="422"/>
    </row>
    <row r="34" spans="1:25" ht="36" customHeight="1">
      <c r="A34" s="193"/>
      <c r="B34" s="193"/>
      <c r="C34" s="426" t="s">
        <v>173</v>
      </c>
      <c r="D34" s="426"/>
      <c r="E34" s="115" t="s">
        <v>174</v>
      </c>
      <c r="F34" s="11">
        <f>SUM(H34,I34,J34+L34,N34,S34,V34)</f>
        <v>85</v>
      </c>
      <c r="G34" s="241">
        <f>SUM(P34,U34,X34)</f>
        <v>4</v>
      </c>
      <c r="H34" s="315">
        <v>15</v>
      </c>
      <c r="I34" s="315"/>
      <c r="J34" s="315"/>
      <c r="K34" s="315"/>
      <c r="L34" s="315">
        <v>15</v>
      </c>
      <c r="M34" s="315">
        <v>25</v>
      </c>
      <c r="N34" s="301">
        <v>15</v>
      </c>
      <c r="O34" s="11"/>
      <c r="P34" s="57">
        <v>2</v>
      </c>
      <c r="Q34" s="11" t="s">
        <v>45</v>
      </c>
      <c r="R34" s="242" t="s">
        <v>104</v>
      </c>
      <c r="S34" s="11">
        <v>40</v>
      </c>
      <c r="T34" s="313">
        <v>8</v>
      </c>
      <c r="U34" s="243">
        <v>2</v>
      </c>
      <c r="V34" s="11"/>
      <c r="W34" s="11"/>
      <c r="X34" s="243"/>
      <c r="Y34" s="244" t="s">
        <v>104</v>
      </c>
    </row>
    <row r="35" spans="1:25" ht="36" customHeight="1">
      <c r="A35" s="193"/>
      <c r="B35" s="114"/>
      <c r="C35" s="476" t="s">
        <v>175</v>
      </c>
      <c r="D35" s="476"/>
      <c r="E35" s="245" t="s">
        <v>176</v>
      </c>
      <c r="F35" s="299">
        <v>40</v>
      </c>
      <c r="G35" s="97">
        <v>2</v>
      </c>
      <c r="H35" s="60"/>
      <c r="I35" s="60"/>
      <c r="J35" s="60"/>
      <c r="K35" s="60"/>
      <c r="L35" s="60"/>
      <c r="M35" s="64"/>
      <c r="N35" s="64"/>
      <c r="O35" s="64"/>
      <c r="P35" s="64"/>
      <c r="Q35" s="64"/>
      <c r="R35" s="64"/>
      <c r="S35" s="60"/>
      <c r="T35" s="177"/>
      <c r="U35" s="177"/>
      <c r="V35" s="60">
        <v>40</v>
      </c>
      <c r="W35" s="310">
        <v>4</v>
      </c>
      <c r="X35" s="109">
        <v>2</v>
      </c>
      <c r="Y35" s="244" t="s">
        <v>104</v>
      </c>
    </row>
    <row r="36" spans="1:25" ht="26.65" customHeight="1">
      <c r="A36" s="356" t="s">
        <v>58</v>
      </c>
      <c r="B36" s="356"/>
      <c r="C36" s="356"/>
      <c r="D36" s="356"/>
      <c r="E36" s="356"/>
      <c r="F36" s="76">
        <f>SUM(F29:F35)</f>
        <v>400</v>
      </c>
      <c r="G36" s="76">
        <f>SUM(G29:G35)</f>
        <v>15.5</v>
      </c>
      <c r="H36" s="76">
        <f>SUM(H29:H34)</f>
        <v>85</v>
      </c>
      <c r="I36" s="76">
        <f>SUM(I29:I34)</f>
        <v>0</v>
      </c>
      <c r="J36" s="76">
        <f>SUM(J29:J34)</f>
        <v>40</v>
      </c>
      <c r="K36" s="76"/>
      <c r="L36" s="76">
        <f>SUM(L29:L34)</f>
        <v>15</v>
      </c>
      <c r="M36" s="76"/>
      <c r="N36" s="76">
        <f>SUM(N29:N34)</f>
        <v>60</v>
      </c>
      <c r="O36" s="76">
        <f>H36+I36+J36+L36+N36</f>
        <v>200</v>
      </c>
      <c r="P36" s="76">
        <f>SUM(P29:P34)</f>
        <v>7.5</v>
      </c>
      <c r="Q36" s="76"/>
      <c r="R36" s="76"/>
      <c r="S36" s="76">
        <f>SUM(S29:S34)</f>
        <v>160</v>
      </c>
      <c r="T36" s="76"/>
      <c r="U36" s="76">
        <f>SUM(U29:U35)</f>
        <v>6</v>
      </c>
      <c r="V36" s="76">
        <f>SUM(V29:V35)</f>
        <v>40</v>
      </c>
      <c r="W36" s="76"/>
      <c r="X36" s="76">
        <f>SUM(X29:X35)</f>
        <v>2</v>
      </c>
      <c r="Y36" s="76"/>
    </row>
    <row r="37" spans="1:25" ht="25.9" customHeight="1">
      <c r="A37" s="359"/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  <c r="Y37" s="359"/>
    </row>
    <row r="38" spans="1:25" ht="30.6" customHeight="1">
      <c r="A38" s="246" t="s">
        <v>177</v>
      </c>
      <c r="B38" s="247"/>
      <c r="C38" s="247"/>
      <c r="D38" s="477" t="s">
        <v>178</v>
      </c>
      <c r="E38" s="477"/>
      <c r="F38" s="248">
        <f>SUM(F14,F18,F27,F36)</f>
        <v>760</v>
      </c>
      <c r="G38" s="248">
        <f>SUM(G14,G18,G27,G36)</f>
        <v>31</v>
      </c>
      <c r="H38" s="248">
        <f>SUM(H14,H18,H27,H36)</f>
        <v>175</v>
      </c>
      <c r="I38" s="248">
        <f>SUM(I14,I18,I27,I36)</f>
        <v>30</v>
      </c>
      <c r="J38" s="248">
        <f>SUM(J18,J27,J36)</f>
        <v>40</v>
      </c>
      <c r="K38" s="248"/>
      <c r="L38" s="248">
        <f>SUM(L14,L18,L27,L36)</f>
        <v>115</v>
      </c>
      <c r="M38" s="248"/>
      <c r="N38" s="248">
        <f>SUM(N14,N18,N27,N36)</f>
        <v>160</v>
      </c>
      <c r="O38" s="248">
        <f>SUM(O14,O18,O27,O36)</f>
        <v>520</v>
      </c>
      <c r="P38" s="248">
        <f>SUM(P14,P18,P27,P36)</f>
        <v>21</v>
      </c>
      <c r="Q38" s="248"/>
      <c r="R38" s="248"/>
      <c r="S38" s="248">
        <f>SUM(S14,S18,S27,S36)</f>
        <v>200</v>
      </c>
      <c r="T38" s="248"/>
      <c r="U38" s="248">
        <f>SUM(U14,U18,U27,U36)</f>
        <v>8</v>
      </c>
      <c r="V38" s="248">
        <f>SUM(V14,V18,V27,V36)</f>
        <v>40</v>
      </c>
      <c r="W38" s="248"/>
      <c r="X38" s="248">
        <f>SUM(X14,X18,X27,X36)</f>
        <v>2</v>
      </c>
      <c r="Y38" s="248"/>
    </row>
    <row r="39" spans="1:25" ht="19.5" customHeight="1">
      <c r="A39" s="478"/>
      <c r="B39" s="478"/>
      <c r="C39" s="478"/>
      <c r="D39" s="478"/>
      <c r="E39" s="478"/>
      <c r="F39" s="139"/>
      <c r="G39" s="139"/>
      <c r="H39" s="139"/>
      <c r="I39" s="139"/>
      <c r="J39" s="139"/>
      <c r="K39" s="139"/>
      <c r="L39" s="139"/>
      <c r="M39" s="139"/>
      <c r="N39" s="249"/>
      <c r="O39" s="249"/>
      <c r="P39" s="249"/>
      <c r="Q39" s="249"/>
      <c r="R39" s="249"/>
      <c r="S39" s="139"/>
      <c r="T39" s="139"/>
      <c r="U39" s="139"/>
      <c r="V39" s="139"/>
      <c r="W39" s="139"/>
      <c r="X39" s="139"/>
      <c r="Y39" s="139"/>
    </row>
    <row r="40" spans="1:25" ht="15.75" customHeight="1">
      <c r="A40" s="431"/>
      <c r="B40" s="431"/>
      <c r="C40" s="431"/>
      <c r="D40" s="431"/>
      <c r="E40" s="431"/>
      <c r="F40" s="431"/>
      <c r="G40" s="431"/>
      <c r="H40" s="431"/>
      <c r="I40" s="431"/>
      <c r="J40" s="431"/>
      <c r="K40" s="431"/>
      <c r="L40" s="431"/>
      <c r="M40" s="431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</row>
    <row r="41" spans="1:25" ht="28.5" customHeight="1">
      <c r="A41" s="403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</row>
    <row r="42" spans="1:25" ht="38.65" customHeight="1">
      <c r="A42" s="250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</row>
    <row r="43" spans="1:25" ht="15.75">
      <c r="A43" s="251" t="s">
        <v>0</v>
      </c>
      <c r="B43" s="251"/>
      <c r="C43" s="251"/>
      <c r="D43" s="251"/>
      <c r="E43" s="251"/>
      <c r="F43" s="252"/>
      <c r="G43" s="252"/>
      <c r="H43" s="252"/>
      <c r="I43" s="252"/>
      <c r="J43" s="252"/>
      <c r="K43" s="252"/>
      <c r="L43" s="252"/>
      <c r="M43" s="252"/>
      <c r="N43" s="480" t="s">
        <v>179</v>
      </c>
      <c r="O43" s="480"/>
      <c r="P43" s="480"/>
      <c r="Q43" s="480"/>
      <c r="R43" s="480"/>
      <c r="S43" s="252"/>
      <c r="T43" s="252"/>
      <c r="U43" s="253"/>
      <c r="V43" s="253"/>
      <c r="W43" s="253"/>
      <c r="X43" s="253"/>
      <c r="Y43" s="253"/>
    </row>
    <row r="44" spans="1:25" ht="15.75">
      <c r="A44" s="251" t="s">
        <v>180</v>
      </c>
      <c r="B44" s="84"/>
      <c r="C44" s="251"/>
      <c r="D44" s="251"/>
      <c r="E44" s="251"/>
      <c r="F44" s="252"/>
      <c r="G44" s="252"/>
      <c r="H44" s="252"/>
      <c r="I44" s="252"/>
      <c r="J44" s="252"/>
      <c r="K44" s="252"/>
      <c r="L44" s="252"/>
      <c r="M44" s="252"/>
      <c r="N44" s="480" t="s">
        <v>3</v>
      </c>
      <c r="O44" s="480"/>
      <c r="P44" s="480"/>
      <c r="Q44" s="480"/>
      <c r="R44" s="480"/>
      <c r="S44" s="252"/>
      <c r="T44" s="252"/>
      <c r="U44" s="252"/>
      <c r="V44" s="253"/>
      <c r="W44" s="253"/>
      <c r="X44" s="253"/>
      <c r="Y44" s="253"/>
    </row>
    <row r="45" spans="1:25" ht="15.75">
      <c r="A45" s="252"/>
      <c r="B45" s="252"/>
      <c r="C45" s="252"/>
      <c r="D45" s="252"/>
      <c r="E45" s="252"/>
      <c r="F45" s="252"/>
      <c r="G45" s="480" t="s">
        <v>4</v>
      </c>
      <c r="H45" s="480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3"/>
      <c r="W45" s="253"/>
      <c r="X45" s="253"/>
      <c r="Y45" s="253"/>
    </row>
    <row r="46" spans="1:25" ht="15.75">
      <c r="A46" s="252"/>
      <c r="B46" s="252"/>
      <c r="C46" s="330"/>
      <c r="D46" s="330"/>
      <c r="E46" s="330"/>
      <c r="F46" s="252"/>
      <c r="G46" s="252"/>
      <c r="H46" s="251" t="s">
        <v>137</v>
      </c>
      <c r="I46" s="251"/>
      <c r="J46" s="251"/>
      <c r="K46" s="251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3"/>
      <c r="W46" s="253"/>
      <c r="X46" s="253"/>
      <c r="Y46" s="253"/>
    </row>
    <row r="47" spans="1:25" ht="15.75">
      <c r="A47" s="252"/>
      <c r="B47" s="252"/>
      <c r="C47" s="252"/>
      <c r="D47" s="252"/>
      <c r="E47" s="252"/>
      <c r="F47" s="252"/>
      <c r="G47" s="481" t="s">
        <v>149</v>
      </c>
      <c r="H47" s="481"/>
      <c r="I47" s="481"/>
      <c r="J47" s="481"/>
      <c r="K47" s="481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3"/>
      <c r="W47" s="253"/>
      <c r="X47" s="253"/>
      <c r="Y47" s="253"/>
    </row>
    <row r="48" spans="1:25" ht="20.25" customHeight="1">
      <c r="A48" s="482" t="s">
        <v>7</v>
      </c>
      <c r="B48" s="375"/>
      <c r="C48" s="355" t="s">
        <v>8</v>
      </c>
      <c r="D48" s="355"/>
      <c r="E48" s="355" t="s">
        <v>9</v>
      </c>
      <c r="F48" s="376" t="s">
        <v>10</v>
      </c>
      <c r="G48" s="376"/>
      <c r="H48" s="483" t="s">
        <v>181</v>
      </c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</row>
    <row r="49" spans="1:43" ht="16.5" customHeight="1">
      <c r="A49" s="482"/>
      <c r="B49" s="375"/>
      <c r="C49" s="355"/>
      <c r="D49" s="355"/>
      <c r="E49" s="355"/>
      <c r="F49" s="376"/>
      <c r="G49" s="376"/>
      <c r="H49" s="410" t="s">
        <v>12</v>
      </c>
      <c r="I49" s="410"/>
      <c r="J49" s="410"/>
      <c r="K49" s="410"/>
      <c r="L49" s="410"/>
      <c r="M49" s="410"/>
      <c r="N49" s="410"/>
      <c r="O49" s="410"/>
      <c r="P49" s="410"/>
      <c r="Q49" s="410"/>
      <c r="R49" s="410"/>
      <c r="S49" s="355" t="s">
        <v>13</v>
      </c>
      <c r="T49" s="355"/>
      <c r="U49" s="355"/>
      <c r="V49" s="355"/>
      <c r="W49" s="355"/>
      <c r="X49" s="355"/>
      <c r="Y49" s="355"/>
    </row>
    <row r="50" spans="1:43" ht="32.25" customHeight="1">
      <c r="A50" s="482"/>
      <c r="B50" s="375"/>
      <c r="C50" s="355"/>
      <c r="D50" s="355"/>
      <c r="E50" s="355"/>
      <c r="F50" s="413" t="s">
        <v>14</v>
      </c>
      <c r="G50" s="484" t="s">
        <v>15</v>
      </c>
      <c r="H50" s="485" t="s">
        <v>16</v>
      </c>
      <c r="I50" s="410" t="s">
        <v>17</v>
      </c>
      <c r="J50" s="410" t="s">
        <v>18</v>
      </c>
      <c r="K50" s="410" t="s">
        <v>19</v>
      </c>
      <c r="L50" s="410" t="s">
        <v>20</v>
      </c>
      <c r="M50" s="410" t="s">
        <v>21</v>
      </c>
      <c r="N50" s="412" t="s">
        <v>22</v>
      </c>
      <c r="O50" s="458" t="s">
        <v>23</v>
      </c>
      <c r="P50" s="412" t="s">
        <v>24</v>
      </c>
      <c r="Q50" s="485" t="s">
        <v>25</v>
      </c>
      <c r="R50" s="485"/>
      <c r="S50" s="355" t="s">
        <v>26</v>
      </c>
      <c r="T50" s="498" t="s">
        <v>27</v>
      </c>
      <c r="U50" s="355" t="s">
        <v>28</v>
      </c>
      <c r="V50" s="355" t="s">
        <v>29</v>
      </c>
      <c r="W50" s="355" t="s">
        <v>27</v>
      </c>
      <c r="X50" s="355" t="s">
        <v>30</v>
      </c>
      <c r="Y50" s="355" t="s">
        <v>31</v>
      </c>
    </row>
    <row r="51" spans="1:43" ht="47.25">
      <c r="A51" s="482"/>
      <c r="B51" s="375"/>
      <c r="C51" s="355"/>
      <c r="D51" s="355"/>
      <c r="E51" s="355"/>
      <c r="F51" s="413"/>
      <c r="G51" s="484"/>
      <c r="H51" s="485"/>
      <c r="I51" s="410"/>
      <c r="J51" s="410"/>
      <c r="K51" s="410"/>
      <c r="L51" s="410"/>
      <c r="M51" s="410"/>
      <c r="N51" s="412"/>
      <c r="O51" s="458"/>
      <c r="P51" s="412"/>
      <c r="Q51" s="255" t="s">
        <v>32</v>
      </c>
      <c r="R51" s="148" t="s">
        <v>182</v>
      </c>
      <c r="S51" s="355"/>
      <c r="T51" s="498"/>
      <c r="U51" s="355"/>
      <c r="V51" s="355"/>
      <c r="W51" s="355"/>
      <c r="X51" s="355"/>
      <c r="Y51" s="355"/>
    </row>
    <row r="52" spans="1:43" ht="15.75">
      <c r="A52" s="154">
        <v>1</v>
      </c>
      <c r="B52" s="154"/>
      <c r="C52" s="413">
        <v>2</v>
      </c>
      <c r="D52" s="413"/>
      <c r="E52" s="201"/>
      <c r="F52" s="256">
        <v>3</v>
      </c>
      <c r="G52" s="214">
        <v>4</v>
      </c>
      <c r="H52" s="46">
        <v>5</v>
      </c>
      <c r="I52" s="355">
        <v>7</v>
      </c>
      <c r="J52" s="355"/>
      <c r="K52" s="355"/>
      <c r="L52" s="46">
        <v>9</v>
      </c>
      <c r="M52" s="46"/>
      <c r="N52" s="46">
        <v>11</v>
      </c>
      <c r="O52" s="201"/>
      <c r="P52" s="201"/>
      <c r="Q52" s="491">
        <v>13</v>
      </c>
      <c r="R52" s="491"/>
      <c r="S52" s="491">
        <v>14</v>
      </c>
      <c r="T52" s="491"/>
      <c r="U52" s="202">
        <v>15</v>
      </c>
      <c r="V52" s="491">
        <v>16</v>
      </c>
      <c r="W52" s="491"/>
      <c r="X52" s="202">
        <v>17</v>
      </c>
      <c r="Y52" s="254">
        <v>18</v>
      </c>
    </row>
    <row r="53" spans="1:43" ht="23.1" customHeight="1">
      <c r="A53" s="337" t="s">
        <v>183</v>
      </c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/>
      <c r="O53" s="337"/>
      <c r="P53" s="337"/>
      <c r="Q53" s="337"/>
      <c r="R53" s="337"/>
      <c r="S53" s="337"/>
      <c r="T53" s="337"/>
      <c r="U53" s="337"/>
      <c r="V53" s="337"/>
      <c r="W53" s="337"/>
      <c r="X53" s="337"/>
      <c r="Y53" s="337"/>
    </row>
    <row r="54" spans="1:43" ht="45" customHeight="1">
      <c r="A54" s="30"/>
      <c r="B54" s="193"/>
      <c r="C54" s="355" t="s">
        <v>184</v>
      </c>
      <c r="D54" s="355"/>
      <c r="E54" s="71" t="s">
        <v>185</v>
      </c>
      <c r="F54" s="32">
        <f>SUM(H54,I54,L54,N54,S54,V54)</f>
        <v>40</v>
      </c>
      <c r="G54" s="33">
        <f>SUM(P54,U54,X54)</f>
        <v>2</v>
      </c>
      <c r="H54" s="32"/>
      <c r="I54" s="32"/>
      <c r="J54" s="32"/>
      <c r="K54" s="32"/>
      <c r="L54" s="32"/>
      <c r="M54" s="32"/>
      <c r="N54" s="32"/>
      <c r="O54" s="32"/>
      <c r="P54" s="34" t="s">
        <v>129</v>
      </c>
      <c r="Q54" s="257" t="s">
        <v>45</v>
      </c>
      <c r="R54" s="32" t="s">
        <v>45</v>
      </c>
      <c r="S54" s="32"/>
      <c r="T54" s="257"/>
      <c r="U54" s="258" t="s">
        <v>45</v>
      </c>
      <c r="V54" s="32">
        <v>40</v>
      </c>
      <c r="W54" s="304">
        <v>4</v>
      </c>
      <c r="X54" s="72">
        <v>2</v>
      </c>
      <c r="Y54" s="73" t="s">
        <v>104</v>
      </c>
    </row>
    <row r="55" spans="1:43" ht="51" customHeight="1">
      <c r="A55" s="259"/>
      <c r="B55" s="203"/>
      <c r="C55" s="426" t="s">
        <v>192</v>
      </c>
      <c r="D55" s="426"/>
      <c r="E55" s="238" t="s">
        <v>168</v>
      </c>
      <c r="F55" s="302">
        <f>SUM(H55,I55,L55,N55)</f>
        <v>40</v>
      </c>
      <c r="G55" s="325">
        <v>1.5</v>
      </c>
      <c r="H55" s="327">
        <v>10</v>
      </c>
      <c r="I55" s="327"/>
      <c r="J55" s="327"/>
      <c r="K55" s="327"/>
      <c r="L55" s="302">
        <v>15</v>
      </c>
      <c r="M55" s="327">
        <v>25</v>
      </c>
      <c r="N55" s="327">
        <v>15</v>
      </c>
      <c r="O55" s="327"/>
      <c r="P55" s="329">
        <v>1.5</v>
      </c>
      <c r="Q55" s="239" t="s">
        <v>45</v>
      </c>
      <c r="R55" s="260" t="s">
        <v>104</v>
      </c>
      <c r="S55" s="239"/>
      <c r="T55" s="239"/>
      <c r="U55" s="261" t="s">
        <v>45</v>
      </c>
      <c r="V55" s="239"/>
      <c r="W55" s="239"/>
      <c r="X55" s="261"/>
      <c r="Y55" s="14"/>
    </row>
    <row r="56" spans="1:43" ht="21.75" customHeight="1">
      <c r="A56" s="356" t="s">
        <v>58</v>
      </c>
      <c r="B56" s="356"/>
      <c r="C56" s="356"/>
      <c r="D56" s="356"/>
      <c r="E56" s="356"/>
      <c r="F56" s="183">
        <f>F54+F55</f>
        <v>80</v>
      </c>
      <c r="G56" s="232">
        <f>G54+G55</f>
        <v>3.5</v>
      </c>
      <c r="H56" s="232">
        <f>H54+H55</f>
        <v>10</v>
      </c>
      <c r="I56" s="232">
        <f>I54+I55</f>
        <v>0</v>
      </c>
      <c r="J56" s="232"/>
      <c r="K56" s="232"/>
      <c r="L56" s="232">
        <f>L54+L55</f>
        <v>15</v>
      </c>
      <c r="M56" s="232"/>
      <c r="N56" s="232">
        <f>N54+N55</f>
        <v>15</v>
      </c>
      <c r="O56" s="232">
        <f>H56+I56+L56+N56</f>
        <v>40</v>
      </c>
      <c r="P56" s="232">
        <f>SUM(P52:P55)</f>
        <v>1.5</v>
      </c>
      <c r="Q56" s="232"/>
      <c r="R56" s="232"/>
      <c r="S56" s="232">
        <f>S54+S55</f>
        <v>0</v>
      </c>
      <c r="T56" s="232"/>
      <c r="U56" s="232"/>
      <c r="V56" s="232">
        <f>V54+V55</f>
        <v>40</v>
      </c>
      <c r="W56" s="232">
        <v>5</v>
      </c>
      <c r="X56" s="232">
        <f>X54+X55</f>
        <v>2</v>
      </c>
      <c r="Y56" s="235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</row>
    <row r="57" spans="1:43" ht="25.9" customHeight="1">
      <c r="A57" s="491" t="s">
        <v>119</v>
      </c>
      <c r="B57" s="491"/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  <c r="T57" s="491"/>
      <c r="U57" s="491"/>
      <c r="V57" s="491"/>
      <c r="W57" s="491"/>
      <c r="X57" s="491"/>
      <c r="Y57" s="491"/>
    </row>
    <row r="58" spans="1:43" ht="57" customHeight="1">
      <c r="A58" s="30"/>
      <c r="B58" s="193"/>
      <c r="C58" s="355" t="s">
        <v>169</v>
      </c>
      <c r="D58" s="355"/>
      <c r="E58" s="71" t="s">
        <v>170</v>
      </c>
      <c r="F58" s="32">
        <f>SUM(H58,I58,L58,N58,S58,V58)</f>
        <v>40</v>
      </c>
      <c r="G58" s="33">
        <f>SUM(P58,U58,X58)</f>
        <v>2</v>
      </c>
      <c r="H58" s="32"/>
      <c r="I58" s="32"/>
      <c r="J58" s="32"/>
      <c r="K58" s="32"/>
      <c r="L58" s="32"/>
      <c r="M58" s="32"/>
      <c r="N58" s="32"/>
      <c r="O58" s="32"/>
      <c r="P58" s="34"/>
      <c r="Q58" s="257"/>
      <c r="R58" s="32"/>
      <c r="S58" s="32"/>
      <c r="T58" s="257"/>
      <c r="U58" s="258" t="s">
        <v>45</v>
      </c>
      <c r="V58" s="32">
        <v>40</v>
      </c>
      <c r="W58" s="304">
        <v>4</v>
      </c>
      <c r="X58" s="72">
        <v>2</v>
      </c>
      <c r="Y58" s="73" t="s">
        <v>104</v>
      </c>
    </row>
    <row r="59" spans="1:43" ht="57" customHeight="1">
      <c r="A59" s="470"/>
      <c r="B59" s="359"/>
      <c r="C59" s="415" t="s">
        <v>171</v>
      </c>
      <c r="D59" s="415"/>
      <c r="E59" s="262" t="s">
        <v>172</v>
      </c>
      <c r="F59" s="492">
        <f>SUM(H59,I59,J60,L59,N59,S59,S60,V59,V60)</f>
        <v>240</v>
      </c>
      <c r="G59" s="451">
        <f>SUM(P59,U59,X59)</f>
        <v>9</v>
      </c>
      <c r="H59" s="492"/>
      <c r="I59" s="492"/>
      <c r="J59" s="58"/>
      <c r="K59" s="492"/>
      <c r="L59" s="492"/>
      <c r="M59" s="492"/>
      <c r="N59" s="492"/>
      <c r="O59" s="58"/>
      <c r="P59" s="493"/>
      <c r="Q59" s="494"/>
      <c r="R59" s="492"/>
      <c r="S59" s="58">
        <v>40</v>
      </c>
      <c r="T59" s="494"/>
      <c r="U59" s="495">
        <v>2</v>
      </c>
      <c r="V59" s="75">
        <v>160</v>
      </c>
      <c r="W59" s="304">
        <v>8</v>
      </c>
      <c r="X59" s="495">
        <v>7</v>
      </c>
      <c r="Y59" s="497" t="s">
        <v>104</v>
      </c>
    </row>
    <row r="60" spans="1:43" ht="57" customHeight="1">
      <c r="A60" s="470"/>
      <c r="B60" s="359"/>
      <c r="C60" s="415"/>
      <c r="D60" s="415"/>
      <c r="E60" s="263" t="s">
        <v>186</v>
      </c>
      <c r="F60" s="492"/>
      <c r="G60" s="451"/>
      <c r="H60" s="492"/>
      <c r="I60" s="492"/>
      <c r="J60" s="264"/>
      <c r="K60" s="492"/>
      <c r="L60" s="492"/>
      <c r="M60" s="492"/>
      <c r="N60" s="492"/>
      <c r="O60" s="264"/>
      <c r="P60" s="493"/>
      <c r="Q60" s="494"/>
      <c r="R60" s="492"/>
      <c r="S60" s="64"/>
      <c r="T60" s="494"/>
      <c r="U60" s="495"/>
      <c r="V60" s="75">
        <v>40</v>
      </c>
      <c r="W60" s="304">
        <v>4</v>
      </c>
      <c r="X60" s="495"/>
      <c r="Y60" s="497"/>
    </row>
    <row r="61" spans="1:43" ht="50.25" customHeight="1">
      <c r="A61" s="265"/>
      <c r="B61" s="114"/>
      <c r="C61" s="355" t="s">
        <v>175</v>
      </c>
      <c r="D61" s="355"/>
      <c r="E61" s="245" t="s">
        <v>176</v>
      </c>
      <c r="F61" s="32">
        <f>SUM(H61,I61,L61,N61,S61,V61)</f>
        <v>360</v>
      </c>
      <c r="G61" s="33">
        <f>SUM(P61,U61,X61,)</f>
        <v>9.5</v>
      </c>
      <c r="H61" s="160"/>
      <c r="I61" s="32"/>
      <c r="J61" s="32"/>
      <c r="K61" s="32"/>
      <c r="L61" s="32"/>
      <c r="M61" s="32"/>
      <c r="N61" s="32"/>
      <c r="O61" s="32"/>
      <c r="P61" s="34"/>
      <c r="Q61" s="257"/>
      <c r="R61" s="32"/>
      <c r="S61" s="32">
        <v>40</v>
      </c>
      <c r="T61" s="304">
        <v>4</v>
      </c>
      <c r="U61" s="72">
        <v>1.5</v>
      </c>
      <c r="V61" s="32">
        <v>320</v>
      </c>
      <c r="W61" s="304">
        <v>4</v>
      </c>
      <c r="X61" s="72">
        <v>8</v>
      </c>
      <c r="Y61" s="72" t="s">
        <v>104</v>
      </c>
    </row>
    <row r="62" spans="1:43" ht="21.75" customHeight="1">
      <c r="A62" s="356" t="s">
        <v>58</v>
      </c>
      <c r="B62" s="356"/>
      <c r="C62" s="356"/>
      <c r="D62" s="356"/>
      <c r="E62" s="356"/>
      <c r="F62" s="183">
        <f>F58+F59+F61</f>
        <v>640</v>
      </c>
      <c r="G62" s="232">
        <f>G58+G59+G61</f>
        <v>20.5</v>
      </c>
      <c r="H62" s="232">
        <f>SUM(H58:H61)</f>
        <v>0</v>
      </c>
      <c r="I62" s="232">
        <f>SUM(I58:I61)</f>
        <v>0</v>
      </c>
      <c r="J62" s="232"/>
      <c r="K62" s="232"/>
      <c r="L62" s="232">
        <f>SUM(L58:L61)</f>
        <v>0</v>
      </c>
      <c r="M62" s="232"/>
      <c r="N62" s="232">
        <f>SUM(N58:N61)</f>
        <v>0</v>
      </c>
      <c r="O62" s="232">
        <f>H62+I62+L62+N62</f>
        <v>0</v>
      </c>
      <c r="P62" s="232">
        <f>SUM(P58:P61)</f>
        <v>0</v>
      </c>
      <c r="Q62" s="232"/>
      <c r="R62" s="232"/>
      <c r="S62" s="232">
        <f>SUM(S58:S61)</f>
        <v>80</v>
      </c>
      <c r="T62" s="232"/>
      <c r="U62" s="232">
        <f>SUM(U58:U61)</f>
        <v>3.5</v>
      </c>
      <c r="V62" s="232">
        <f>SUM(V58:V61)</f>
        <v>560</v>
      </c>
      <c r="W62" s="232"/>
      <c r="X62" s="232">
        <f>SUM(X58:X61)</f>
        <v>17</v>
      </c>
      <c r="Y62" s="266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36" customHeight="1">
      <c r="A63" s="496" t="s">
        <v>187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6"/>
      <c r="O63" s="496"/>
      <c r="P63" s="496"/>
      <c r="Q63" s="496"/>
      <c r="R63" s="496"/>
      <c r="S63" s="496"/>
      <c r="T63" s="496"/>
      <c r="U63" s="496"/>
      <c r="V63" s="496"/>
      <c r="W63" s="496"/>
      <c r="X63" s="496"/>
      <c r="Y63" s="496"/>
    </row>
    <row r="64" spans="1:43" ht="26.1" customHeight="1">
      <c r="A64" s="267"/>
      <c r="B64" s="267"/>
      <c r="C64" s="486" t="s">
        <v>188</v>
      </c>
      <c r="D64" s="486"/>
      <c r="E64" s="486"/>
      <c r="F64" s="30"/>
      <c r="G64" s="268">
        <v>5</v>
      </c>
      <c r="H64" s="30"/>
      <c r="I64" s="30"/>
      <c r="J64" s="30"/>
      <c r="K64" s="30"/>
      <c r="L64" s="30"/>
      <c r="M64" s="30"/>
      <c r="N64" s="30"/>
      <c r="O64" s="30"/>
      <c r="P64" s="269">
        <v>5</v>
      </c>
      <c r="Q64" s="30"/>
      <c r="R64" s="30"/>
      <c r="S64" s="30"/>
      <c r="T64" s="30"/>
      <c r="U64" s="30"/>
      <c r="V64" s="30"/>
      <c r="W64" s="30"/>
      <c r="X64" s="30"/>
      <c r="Y64" s="30"/>
    </row>
    <row r="65" spans="1:26" ht="26.1" customHeight="1">
      <c r="A65" s="270"/>
      <c r="B65" s="270"/>
      <c r="C65" s="271"/>
      <c r="D65" s="271"/>
      <c r="E65" s="271"/>
      <c r="F65" s="187"/>
      <c r="G65" s="272"/>
      <c r="H65" s="187"/>
      <c r="I65" s="187"/>
      <c r="J65" s="187"/>
      <c r="K65" s="187"/>
      <c r="L65" s="187"/>
      <c r="M65" s="187"/>
      <c r="N65" s="187"/>
      <c r="O65" s="187"/>
      <c r="P65" s="273"/>
      <c r="Q65" s="187"/>
      <c r="R65" s="187"/>
      <c r="S65" s="187"/>
      <c r="T65" s="187"/>
      <c r="U65" s="187"/>
      <c r="V65" s="187"/>
      <c r="W65" s="187"/>
      <c r="X65" s="187"/>
      <c r="Y65" s="187"/>
    </row>
    <row r="66" spans="1:26" ht="35.1" customHeight="1">
      <c r="A66" s="487" t="s">
        <v>189</v>
      </c>
      <c r="B66" s="487"/>
      <c r="C66" s="487"/>
      <c r="D66" s="487"/>
      <c r="E66" s="487"/>
      <c r="F66" s="77">
        <f>F56+F62</f>
        <v>720</v>
      </c>
      <c r="G66" s="274">
        <f>G56+G62+G64</f>
        <v>29</v>
      </c>
      <c r="H66" s="77">
        <f>H56+H62</f>
        <v>10</v>
      </c>
      <c r="I66" s="77"/>
      <c r="J66" s="77"/>
      <c r="K66" s="77"/>
      <c r="L66" s="77">
        <f>L56+L62</f>
        <v>15</v>
      </c>
      <c r="M66" s="77"/>
      <c r="N66" s="77"/>
      <c r="O66" s="77">
        <f>O56+O62</f>
        <v>40</v>
      </c>
      <c r="P66" s="274">
        <f>P56+P62+P64</f>
        <v>6.5</v>
      </c>
      <c r="Q66" s="77"/>
      <c r="R66" s="77"/>
      <c r="S66" s="77">
        <f>S56+S62</f>
        <v>80</v>
      </c>
      <c r="T66" s="77"/>
      <c r="U66" s="77">
        <f>U56+U62</f>
        <v>3.5</v>
      </c>
      <c r="V66" s="77">
        <f>V56+V62</f>
        <v>600</v>
      </c>
      <c r="W66" s="77"/>
      <c r="X66" s="77">
        <f>X56+X62</f>
        <v>19</v>
      </c>
      <c r="Y66" s="275"/>
    </row>
    <row r="67" spans="1:26" ht="35.1" customHeight="1">
      <c r="A67" s="270"/>
      <c r="B67" s="270"/>
      <c r="C67" s="276"/>
      <c r="D67" s="276"/>
      <c r="E67" s="276"/>
      <c r="F67" s="186"/>
      <c r="G67" s="272"/>
      <c r="H67" s="187"/>
      <c r="I67" s="187"/>
      <c r="J67" s="187"/>
      <c r="K67" s="187"/>
      <c r="L67" s="187"/>
      <c r="M67" s="187"/>
      <c r="N67" s="187"/>
      <c r="O67" s="187"/>
      <c r="P67" s="273"/>
      <c r="Q67" s="187"/>
      <c r="R67" s="187"/>
      <c r="S67" s="187"/>
      <c r="T67" s="187"/>
      <c r="U67" s="187"/>
      <c r="V67" s="187"/>
      <c r="W67" s="187"/>
      <c r="X67" s="187"/>
      <c r="Y67" s="187"/>
    </row>
    <row r="68" spans="1:26" ht="24.6" customHeight="1">
      <c r="A68" s="277"/>
      <c r="B68" s="277"/>
      <c r="C68" s="278"/>
      <c r="D68" s="278"/>
      <c r="E68" s="279" t="s">
        <v>190</v>
      </c>
      <c r="F68" s="280">
        <f>F38+F66</f>
        <v>1480</v>
      </c>
      <c r="G68" s="281">
        <f>G38+G66</f>
        <v>60</v>
      </c>
      <c r="H68" s="187"/>
      <c r="I68" s="187"/>
      <c r="J68" s="187"/>
      <c r="K68" s="187"/>
      <c r="L68" s="187"/>
      <c r="M68" s="187"/>
      <c r="N68" s="187"/>
      <c r="O68" s="187"/>
      <c r="P68" s="273"/>
      <c r="Q68" s="187"/>
      <c r="R68" s="187"/>
      <c r="S68" s="187"/>
      <c r="T68" s="187"/>
      <c r="U68" s="187"/>
      <c r="V68" s="187"/>
      <c r="W68" s="187"/>
      <c r="X68" s="187"/>
      <c r="Y68" s="187"/>
      <c r="Z68" s="38"/>
    </row>
    <row r="69" spans="1:26" ht="24" customHeight="1">
      <c r="A69" s="488"/>
      <c r="B69" s="488"/>
      <c r="C69" s="488"/>
      <c r="D69" s="488"/>
      <c r="E69" s="488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</row>
    <row r="70" spans="1:26" ht="21" customHeight="1">
      <c r="A70" s="431"/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</row>
    <row r="71" spans="1:26" ht="14.25" customHeight="1">
      <c r="A71" s="489"/>
      <c r="B71" s="489"/>
      <c r="C71" s="489"/>
      <c r="D71" s="489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</row>
    <row r="72" spans="1:26" ht="14.1" customHeight="1">
      <c r="A72" s="490"/>
      <c r="B72" s="490"/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</row>
    <row r="73" spans="1:26">
      <c r="A73" s="490"/>
      <c r="B73" s="490"/>
      <c r="C73" s="490"/>
      <c r="D73" s="490"/>
      <c r="E73" s="490"/>
      <c r="F73" s="490"/>
      <c r="G73" s="490"/>
      <c r="H73" s="490"/>
      <c r="I73" s="490"/>
      <c r="J73" s="490"/>
      <c r="K73" s="490"/>
      <c r="L73" s="490"/>
      <c r="M73" s="490"/>
      <c r="N73" s="490"/>
      <c r="O73" s="490"/>
      <c r="P73" s="490"/>
      <c r="Q73" s="490"/>
      <c r="R73" s="490"/>
      <c r="S73" s="490"/>
      <c r="T73" s="490"/>
      <c r="U73" s="490"/>
      <c r="V73" s="490"/>
      <c r="W73" s="490"/>
      <c r="X73" s="490"/>
      <c r="Y73" s="490"/>
    </row>
    <row r="74" spans="1:26">
      <c r="A74" s="490"/>
      <c r="B74" s="490"/>
      <c r="C74" s="490"/>
      <c r="D74" s="490"/>
      <c r="E74" s="490"/>
      <c r="F74" s="490"/>
      <c r="G74" s="490"/>
      <c r="H74" s="490"/>
      <c r="I74" s="490"/>
      <c r="J74" s="490"/>
      <c r="K74" s="490"/>
      <c r="L74" s="490"/>
      <c r="M74" s="490"/>
      <c r="N74" s="490"/>
      <c r="O74" s="490"/>
      <c r="P74" s="490"/>
      <c r="Q74" s="490"/>
      <c r="R74" s="490"/>
      <c r="S74" s="490"/>
      <c r="T74" s="490"/>
      <c r="U74" s="490"/>
      <c r="V74" s="490"/>
      <c r="W74" s="490"/>
      <c r="X74" s="490"/>
      <c r="Y74" s="490"/>
    </row>
    <row r="75" spans="1:26">
      <c r="A75" s="490"/>
      <c r="B75" s="490"/>
      <c r="C75" s="490"/>
      <c r="D75" s="490"/>
      <c r="E75" s="490"/>
      <c r="F75" s="490"/>
      <c r="G75" s="490"/>
      <c r="H75" s="490"/>
      <c r="I75" s="490"/>
      <c r="J75" s="490"/>
      <c r="K75" s="490"/>
      <c r="L75" s="490"/>
      <c r="M75" s="490"/>
      <c r="N75" s="490"/>
      <c r="O75" s="490"/>
      <c r="P75" s="490"/>
      <c r="Q75" s="490"/>
      <c r="R75" s="490"/>
      <c r="S75" s="490"/>
      <c r="T75" s="490"/>
      <c r="U75" s="490"/>
      <c r="V75" s="490"/>
      <c r="W75" s="490"/>
      <c r="X75" s="490"/>
      <c r="Y75" s="490"/>
    </row>
    <row r="76" spans="1:26">
      <c r="A76" s="490"/>
      <c r="B76" s="490"/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</row>
    <row r="77" spans="1:26">
      <c r="A77" s="490"/>
      <c r="B77" s="490"/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0"/>
      <c r="V77" s="490"/>
      <c r="W77" s="490"/>
      <c r="X77" s="490"/>
      <c r="Y77" s="490"/>
    </row>
    <row r="78" spans="1:26">
      <c r="A78" s="490"/>
      <c r="B78" s="490"/>
      <c r="C78" s="490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  <c r="V78" s="490"/>
      <c r="W78" s="490"/>
      <c r="X78" s="490"/>
      <c r="Y78" s="490"/>
    </row>
    <row r="79" spans="1:26">
      <c r="A79" s="490"/>
      <c r="B79" s="490"/>
      <c r="C79" s="490"/>
      <c r="D79" s="490"/>
      <c r="E79" s="490"/>
      <c r="F79" s="490"/>
      <c r="G79" s="490"/>
      <c r="H79" s="490"/>
      <c r="I79" s="490"/>
      <c r="J79" s="490"/>
      <c r="K79" s="490"/>
      <c r="L79" s="490"/>
      <c r="M79" s="490"/>
      <c r="N79" s="490"/>
      <c r="O79" s="490"/>
      <c r="P79" s="490"/>
      <c r="Q79" s="490"/>
      <c r="R79" s="490"/>
      <c r="S79" s="490"/>
      <c r="T79" s="490"/>
      <c r="U79" s="490"/>
      <c r="V79" s="490"/>
      <c r="W79" s="490"/>
      <c r="X79" s="490"/>
      <c r="Y79" s="490"/>
    </row>
    <row r="80" spans="1:26">
      <c r="A80" s="490"/>
      <c r="B80" s="490"/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490"/>
      <c r="T80" s="490"/>
      <c r="U80" s="490"/>
      <c r="V80" s="490"/>
      <c r="W80" s="490"/>
      <c r="X80" s="490"/>
      <c r="Y80" s="490"/>
    </row>
    <row r="81" spans="1:25">
      <c r="A81" s="490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490"/>
      <c r="T81" s="490"/>
      <c r="U81" s="490"/>
      <c r="V81" s="490"/>
      <c r="W81" s="490"/>
      <c r="X81" s="490"/>
      <c r="Y81" s="490"/>
    </row>
    <row r="82" spans="1:25">
      <c r="A82" s="490"/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490"/>
      <c r="T82" s="490"/>
      <c r="U82" s="490"/>
      <c r="V82" s="490"/>
      <c r="W82" s="490"/>
      <c r="X82" s="490"/>
      <c r="Y82" s="490"/>
    </row>
    <row r="83" spans="1:25">
      <c r="A83" s="490"/>
      <c r="B83" s="490"/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490"/>
      <c r="T83" s="490"/>
      <c r="U83" s="490"/>
      <c r="V83" s="490"/>
      <c r="W83" s="490"/>
      <c r="X83" s="490"/>
      <c r="Y83" s="490"/>
    </row>
    <row r="84" spans="1:25">
      <c r="A84" s="490"/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N84" s="490"/>
      <c r="O84" s="490"/>
      <c r="P84" s="490"/>
      <c r="Q84" s="490"/>
      <c r="R84" s="490"/>
      <c r="S84" s="490"/>
      <c r="T84" s="490"/>
      <c r="U84" s="490"/>
      <c r="V84" s="490"/>
      <c r="W84" s="490"/>
      <c r="X84" s="490"/>
      <c r="Y84" s="490"/>
    </row>
    <row r="85" spans="1:25">
      <c r="A85" s="490"/>
      <c r="B85" s="490"/>
      <c r="C85" s="490"/>
      <c r="D85" s="490"/>
      <c r="E85" s="490"/>
      <c r="F85" s="490"/>
      <c r="G85" s="490"/>
      <c r="H85" s="490"/>
      <c r="I85" s="490"/>
      <c r="J85" s="490"/>
      <c r="K85" s="490"/>
      <c r="L85" s="490"/>
      <c r="M85" s="490"/>
      <c r="N85" s="490"/>
      <c r="O85" s="490"/>
      <c r="P85" s="490"/>
      <c r="Q85" s="490"/>
      <c r="R85" s="490"/>
      <c r="S85" s="490"/>
      <c r="T85" s="490"/>
      <c r="U85" s="490"/>
      <c r="V85" s="490"/>
      <c r="W85" s="490"/>
      <c r="X85" s="490"/>
      <c r="Y85" s="490"/>
    </row>
    <row r="86" spans="1:25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  <c r="V86" s="490"/>
      <c r="W86" s="490"/>
      <c r="X86" s="490"/>
      <c r="Y86" s="490"/>
    </row>
    <row r="87" spans="1:25">
      <c r="A87" s="490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  <c r="V87" s="490"/>
      <c r="W87" s="490"/>
      <c r="X87" s="490"/>
      <c r="Y87" s="490"/>
    </row>
    <row r="88" spans="1:25">
      <c r="A88" s="490"/>
      <c r="B88" s="490"/>
      <c r="C88" s="490"/>
      <c r="D88" s="490"/>
      <c r="E88" s="490"/>
      <c r="F88" s="490"/>
      <c r="G88" s="490"/>
      <c r="H88" s="490"/>
      <c r="I88" s="490"/>
      <c r="J88" s="490"/>
      <c r="K88" s="490"/>
      <c r="L88" s="490"/>
      <c r="M88" s="490"/>
      <c r="N88" s="490"/>
      <c r="O88" s="490"/>
      <c r="P88" s="490"/>
      <c r="Q88" s="490"/>
      <c r="R88" s="490"/>
      <c r="S88" s="490"/>
      <c r="T88" s="490"/>
      <c r="U88" s="490"/>
      <c r="V88" s="490"/>
      <c r="W88" s="490"/>
      <c r="X88" s="490"/>
      <c r="Y88" s="490"/>
    </row>
    <row r="89" spans="1:25">
      <c r="A89" s="490"/>
      <c r="B89" s="490"/>
      <c r="C89" s="490"/>
      <c r="D89" s="490"/>
      <c r="E89" s="490"/>
      <c r="F89" s="490"/>
      <c r="G89" s="490"/>
      <c r="H89" s="490"/>
      <c r="I89" s="490"/>
      <c r="J89" s="490"/>
      <c r="K89" s="490"/>
      <c r="L89" s="490"/>
      <c r="M89" s="490"/>
      <c r="N89" s="490"/>
      <c r="O89" s="490"/>
      <c r="P89" s="490"/>
      <c r="Q89" s="490"/>
      <c r="R89" s="490"/>
      <c r="S89" s="490"/>
      <c r="T89" s="490"/>
      <c r="U89" s="490"/>
      <c r="V89" s="490"/>
      <c r="W89" s="490"/>
      <c r="X89" s="490"/>
      <c r="Y89" s="490"/>
    </row>
    <row r="90" spans="1:25">
      <c r="A90" s="490"/>
      <c r="B90" s="490"/>
      <c r="C90" s="490"/>
      <c r="D90" s="490"/>
      <c r="E90" s="490"/>
      <c r="F90" s="490"/>
      <c r="G90" s="490"/>
      <c r="H90" s="490"/>
      <c r="I90" s="490"/>
      <c r="J90" s="490"/>
      <c r="K90" s="490"/>
      <c r="L90" s="490"/>
      <c r="M90" s="490"/>
      <c r="N90" s="490"/>
      <c r="O90" s="490"/>
      <c r="P90" s="490"/>
      <c r="Q90" s="490"/>
      <c r="R90" s="490"/>
      <c r="S90" s="490"/>
      <c r="T90" s="490"/>
      <c r="U90" s="490"/>
      <c r="V90" s="490"/>
      <c r="W90" s="490"/>
      <c r="X90" s="490"/>
      <c r="Y90" s="490"/>
    </row>
    <row r="91" spans="1:25">
      <c r="A91" s="490"/>
      <c r="B91" s="490"/>
      <c r="C91" s="490"/>
      <c r="D91" s="490"/>
      <c r="E91" s="490"/>
      <c r="F91" s="490"/>
      <c r="G91" s="490"/>
      <c r="H91" s="490"/>
      <c r="I91" s="490"/>
      <c r="J91" s="490"/>
      <c r="K91" s="490"/>
      <c r="L91" s="490"/>
      <c r="M91" s="490"/>
      <c r="N91" s="490"/>
      <c r="O91" s="490"/>
      <c r="P91" s="490"/>
      <c r="Q91" s="490"/>
      <c r="R91" s="490"/>
      <c r="S91" s="490"/>
      <c r="T91" s="490"/>
      <c r="U91" s="490"/>
      <c r="V91" s="490"/>
      <c r="W91" s="490"/>
      <c r="X91" s="490"/>
      <c r="Y91" s="490"/>
    </row>
    <row r="92" spans="1:25">
      <c r="A92" s="490"/>
      <c r="B92" s="490"/>
      <c r="C92" s="490"/>
      <c r="D92" s="490"/>
      <c r="E92" s="490"/>
      <c r="F92" s="490"/>
      <c r="G92" s="490"/>
      <c r="H92" s="490"/>
      <c r="I92" s="490"/>
      <c r="J92" s="490"/>
      <c r="K92" s="490"/>
      <c r="L92" s="490"/>
      <c r="M92" s="490"/>
      <c r="N92" s="490"/>
      <c r="O92" s="490"/>
      <c r="P92" s="490"/>
      <c r="Q92" s="490"/>
      <c r="R92" s="490"/>
      <c r="S92" s="490"/>
      <c r="T92" s="490"/>
      <c r="U92" s="490"/>
      <c r="V92" s="490"/>
      <c r="W92" s="490"/>
      <c r="X92" s="490"/>
      <c r="Y92" s="490"/>
    </row>
    <row r="93" spans="1:25">
      <c r="A93" s="490"/>
      <c r="B93" s="490"/>
      <c r="C93" s="490"/>
      <c r="D93" s="490"/>
      <c r="E93" s="490"/>
      <c r="F93" s="490"/>
      <c r="G93" s="490"/>
      <c r="H93" s="490"/>
      <c r="I93" s="490"/>
      <c r="J93" s="490"/>
      <c r="K93" s="490"/>
      <c r="L93" s="490"/>
      <c r="M93" s="490"/>
      <c r="N93" s="490"/>
      <c r="O93" s="490"/>
      <c r="P93" s="490"/>
      <c r="Q93" s="490"/>
      <c r="R93" s="490"/>
      <c r="S93" s="490"/>
      <c r="T93" s="490"/>
      <c r="U93" s="490"/>
      <c r="V93" s="490"/>
      <c r="W93" s="490"/>
      <c r="X93" s="490"/>
      <c r="Y93" s="490"/>
    </row>
    <row r="94" spans="1:25">
      <c r="A94" s="490"/>
      <c r="B94" s="490"/>
      <c r="C94" s="490"/>
      <c r="D94" s="490"/>
      <c r="E94" s="490"/>
      <c r="F94" s="490"/>
      <c r="G94" s="490"/>
      <c r="H94" s="490"/>
      <c r="I94" s="490"/>
      <c r="J94" s="490"/>
      <c r="K94" s="490"/>
      <c r="L94" s="490"/>
      <c r="M94" s="490"/>
      <c r="N94" s="490"/>
      <c r="O94" s="490"/>
      <c r="P94" s="490"/>
      <c r="Q94" s="490"/>
      <c r="R94" s="490"/>
      <c r="S94" s="490"/>
      <c r="T94" s="490"/>
      <c r="U94" s="490"/>
      <c r="V94" s="490"/>
      <c r="W94" s="490"/>
      <c r="X94" s="490"/>
      <c r="Y94" s="490"/>
    </row>
    <row r="95" spans="1:25" ht="14.25" customHeight="1">
      <c r="A95" s="490"/>
      <c r="B95" s="490"/>
      <c r="C95" s="490"/>
      <c r="D95" s="490"/>
      <c r="E95" s="490"/>
      <c r="F95" s="490"/>
      <c r="G95" s="490"/>
      <c r="H95" s="490"/>
      <c r="I95" s="490"/>
      <c r="J95" s="490"/>
      <c r="K95" s="490"/>
      <c r="L95" s="490"/>
      <c r="M95" s="490"/>
      <c r="N95" s="490"/>
      <c r="O95" s="490"/>
      <c r="P95" s="490"/>
      <c r="Q95" s="490"/>
      <c r="R95" s="490"/>
      <c r="S95" s="490"/>
      <c r="T95" s="490"/>
      <c r="U95" s="490"/>
      <c r="V95" s="490"/>
      <c r="W95" s="490"/>
      <c r="X95" s="490"/>
      <c r="Y95" s="490"/>
    </row>
    <row r="96" spans="1:25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</row>
    <row r="97" spans="1:25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</row>
    <row r="98" spans="1:25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</row>
    <row r="99" spans="1:25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</row>
    <row r="100" spans="1:25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</row>
    <row r="101" spans="1:2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</row>
    <row r="102" spans="1:25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</row>
    <row r="103" spans="1:25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</row>
    <row r="104" spans="1:25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</row>
    <row r="105" spans="1:25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</row>
    <row r="106" spans="1:25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</row>
    <row r="107" spans="1:2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</row>
    <row r="108" spans="1:25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</row>
    <row r="109" spans="1:25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</row>
    <row r="110" spans="1:25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</row>
    <row r="111" spans="1:25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</row>
    <row r="112" spans="1:25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</row>
    <row r="113" spans="1:25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</row>
    <row r="114" spans="1:25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</row>
    <row r="115" spans="1:25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</row>
    <row r="116" spans="1:25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</row>
    <row r="117" spans="1:2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</row>
    <row r="118" spans="1:25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</row>
    <row r="119" spans="1:25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</row>
    <row r="120" spans="1:2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</row>
    <row r="121" spans="1:25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</row>
    <row r="122" spans="1:25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</row>
    <row r="123" spans="1:25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</row>
    <row r="124" spans="1:25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</row>
    <row r="125" spans="1:25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</row>
    <row r="126" spans="1:25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</row>
    <row r="127" spans="1:25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</row>
    <row r="128" spans="1:25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</row>
    <row r="129" spans="1:2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</row>
    <row r="130" spans="1:25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</row>
    <row r="131" spans="1:25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</row>
    <row r="132" spans="1:2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</row>
    <row r="133" spans="1:25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</row>
    <row r="134" spans="1:25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</row>
    <row r="135" spans="1:2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</row>
    <row r="136" spans="1:2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</row>
    <row r="137" spans="1:25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</row>
    <row r="138" spans="1:25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</row>
    <row r="139" spans="1:25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</row>
    <row r="140" spans="1:25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</row>
    <row r="141" spans="1:2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</row>
    <row r="142" spans="1:25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</row>
    <row r="143" spans="1:25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</row>
    <row r="144" spans="1:25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</row>
    <row r="145" spans="1:25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</row>
    <row r="146" spans="1:25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</row>
    <row r="147" spans="1:2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</row>
    <row r="148" spans="1:25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</row>
    <row r="149" spans="1:25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</row>
    <row r="150" spans="1:25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</row>
    <row r="151" spans="1:25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</row>
    <row r="152" spans="1:25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</row>
    <row r="153" spans="1:2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</row>
    <row r="154" spans="1:2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</row>
    <row r="155" spans="1:25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</row>
    <row r="156" spans="1:25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</row>
    <row r="157" spans="1:2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</row>
    <row r="158" spans="1:25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</row>
    <row r="159" spans="1:2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</row>
    <row r="160" spans="1:25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</row>
    <row r="161" spans="1:25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</row>
    <row r="162" spans="1:2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</row>
    <row r="163" spans="1:25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</row>
    <row r="164" spans="1:2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</row>
    <row r="165" spans="1:25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</row>
    <row r="166" spans="1:25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</row>
    <row r="167" spans="1:25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</row>
    <row r="168" spans="1:25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</row>
    <row r="169" spans="1:25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</row>
    <row r="170" spans="1:25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</row>
    <row r="171" spans="1:25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</row>
    <row r="172" spans="1:25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</row>
    <row r="173" spans="1:25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</row>
    <row r="174" spans="1:25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</row>
    <row r="175" spans="1:25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</row>
    <row r="176" spans="1:25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</row>
    <row r="177" spans="1:2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</row>
    <row r="178" spans="1:2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</row>
    <row r="179" spans="1:2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</row>
    <row r="180" spans="1:2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</row>
    <row r="181" spans="1:2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</row>
    <row r="182" spans="1:2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</row>
    <row r="183" spans="1:25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</row>
  </sheetData>
  <mergeCells count="193">
    <mergeCell ref="H29:H30"/>
    <mergeCell ref="I29:I30"/>
    <mergeCell ref="J29:J30"/>
    <mergeCell ref="K29:K30"/>
    <mergeCell ref="M29:M30"/>
    <mergeCell ref="O29:O30"/>
    <mergeCell ref="C61:D61"/>
    <mergeCell ref="A62:E62"/>
    <mergeCell ref="A63:Y63"/>
    <mergeCell ref="X59:X60"/>
    <mergeCell ref="Y59:Y60"/>
    <mergeCell ref="C52:D52"/>
    <mergeCell ref="I52:K52"/>
    <mergeCell ref="Q52:R52"/>
    <mergeCell ref="S52:T52"/>
    <mergeCell ref="V52:W52"/>
    <mergeCell ref="A53:Y53"/>
    <mergeCell ref="C54:D54"/>
    <mergeCell ref="C55:D55"/>
    <mergeCell ref="A56:E56"/>
    <mergeCell ref="P50:P51"/>
    <mergeCell ref="Q50:R50"/>
    <mergeCell ref="S50:S51"/>
    <mergeCell ref="T50:T51"/>
    <mergeCell ref="C64:E64"/>
    <mergeCell ref="A66:E66"/>
    <mergeCell ref="A69:E69"/>
    <mergeCell ref="A70:Y70"/>
    <mergeCell ref="A71:Y71"/>
    <mergeCell ref="A72:Y95"/>
    <mergeCell ref="A57:Y57"/>
    <mergeCell ref="C58:D58"/>
    <mergeCell ref="A59:A60"/>
    <mergeCell ref="B59:B60"/>
    <mergeCell ref="C59:D60"/>
    <mergeCell ref="F59:F60"/>
    <mergeCell ref="G59:G60"/>
    <mergeCell ref="H59:H60"/>
    <mergeCell ref="I59:I60"/>
    <mergeCell ref="K59:K60"/>
    <mergeCell ref="L59:L60"/>
    <mergeCell ref="M59:M60"/>
    <mergeCell ref="N59:N60"/>
    <mergeCell ref="P59:P60"/>
    <mergeCell ref="Q59:Q60"/>
    <mergeCell ref="R59:R60"/>
    <mergeCell ref="T59:T60"/>
    <mergeCell ref="U59:U60"/>
    <mergeCell ref="U50:U51"/>
    <mergeCell ref="V50:V51"/>
    <mergeCell ref="W50:W51"/>
    <mergeCell ref="X50:X51"/>
    <mergeCell ref="Y50:Y51"/>
    <mergeCell ref="A41:Y41"/>
    <mergeCell ref="N43:R43"/>
    <mergeCell ref="N44:R44"/>
    <mergeCell ref="G45:H45"/>
    <mergeCell ref="C46:E46"/>
    <mergeCell ref="G47:K47"/>
    <mergeCell ref="A48:A51"/>
    <mergeCell ref="B48:B51"/>
    <mergeCell ref="C48:D51"/>
    <mergeCell ref="E48:E51"/>
    <mergeCell ref="F48:G49"/>
    <mergeCell ref="H48:Y48"/>
    <mergeCell ref="H49:R49"/>
    <mergeCell ref="S49:Y49"/>
    <mergeCell ref="F50:F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Y31:Y33"/>
    <mergeCell ref="E32:E33"/>
    <mergeCell ref="C34:D34"/>
    <mergeCell ref="C35:D35"/>
    <mergeCell ref="A36:E36"/>
    <mergeCell ref="A37:Y37"/>
    <mergeCell ref="D38:E38"/>
    <mergeCell ref="A39:E39"/>
    <mergeCell ref="A40:Y40"/>
    <mergeCell ref="M31:M33"/>
    <mergeCell ref="N31:N33"/>
    <mergeCell ref="P31:P33"/>
    <mergeCell ref="Q31:Q33"/>
    <mergeCell ref="R31:R33"/>
    <mergeCell ref="U31:U33"/>
    <mergeCell ref="V31:V33"/>
    <mergeCell ref="W31:W33"/>
    <mergeCell ref="X31:X33"/>
    <mergeCell ref="A31:A33"/>
    <mergeCell ref="B31:B33"/>
    <mergeCell ref="C31:D33"/>
    <mergeCell ref="F31:F33"/>
    <mergeCell ref="G31:G33"/>
    <mergeCell ref="H31:H32"/>
    <mergeCell ref="I31:I32"/>
    <mergeCell ref="K31:K32"/>
    <mergeCell ref="L31:L33"/>
    <mergeCell ref="C26:D26"/>
    <mergeCell ref="A27:E27"/>
    <mergeCell ref="A28:Y28"/>
    <mergeCell ref="A29:A30"/>
    <mergeCell ref="B29:B30"/>
    <mergeCell ref="C29:D30"/>
    <mergeCell ref="E29:E30"/>
    <mergeCell ref="F29:F30"/>
    <mergeCell ref="G29:G30"/>
    <mergeCell ref="L29:L30"/>
    <mergeCell ref="N29:N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C21:D21"/>
    <mergeCell ref="C22:D22"/>
    <mergeCell ref="C23:D23"/>
    <mergeCell ref="A24:Y24"/>
    <mergeCell ref="A25:A26"/>
    <mergeCell ref="C25:D25"/>
    <mergeCell ref="F25:F26"/>
    <mergeCell ref="G25:G26"/>
    <mergeCell ref="H25:H26"/>
    <mergeCell ref="I25:I26"/>
    <mergeCell ref="K25:K26"/>
    <mergeCell ref="L25:L26"/>
    <mergeCell ref="M25:M26"/>
    <mergeCell ref="N25:N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A12:Y12"/>
    <mergeCell ref="C13:D13"/>
    <mergeCell ref="A14:E14"/>
    <mergeCell ref="A15:Y15"/>
    <mergeCell ref="C16:D16"/>
    <mergeCell ref="C17:D17"/>
    <mergeCell ref="A18:E18"/>
    <mergeCell ref="A19:Y19"/>
    <mergeCell ref="C20:D20"/>
    <mergeCell ref="T9:T10"/>
    <mergeCell ref="U9:U10"/>
    <mergeCell ref="V9:V10"/>
    <mergeCell ref="W9:W10"/>
    <mergeCell ref="X9:X10"/>
    <mergeCell ref="Y9:Y10"/>
    <mergeCell ref="C11:D11"/>
    <mergeCell ref="I11:K11"/>
    <mergeCell ref="Q11:R11"/>
    <mergeCell ref="S11:T11"/>
    <mergeCell ref="V11:W11"/>
    <mergeCell ref="N1:R1"/>
    <mergeCell ref="N2:R2"/>
    <mergeCell ref="C4:E4"/>
    <mergeCell ref="A7:A10"/>
    <mergeCell ref="B7:B10"/>
    <mergeCell ref="C7:D10"/>
    <mergeCell ref="E7:E10"/>
    <mergeCell ref="F7:G8"/>
    <mergeCell ref="H7:Y7"/>
    <mergeCell ref="H8:R8"/>
    <mergeCell ref="S8:Y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R9"/>
    <mergeCell ref="S9:S10"/>
  </mergeCells>
  <pageMargins left="0.196527777777778" right="0.196527777777778" top="0.196527777777778" bottom="0.196527777777778" header="0.51180555555555496" footer="0.51180555555555496"/>
  <pageSetup paperSize="9" scale="42" fitToHeight="0" orientation="landscape" horizontalDpi="300" verticalDpi="300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i II semestr</vt:lpstr>
      <vt:lpstr>III i IV semestr</vt:lpstr>
      <vt:lpstr>V i VI semestr</vt:lpstr>
      <vt:lpstr>'I i II semestr'!Obszar_wydruku</vt:lpstr>
      <vt:lpstr>'III i IV semestr'!Obszar_wydruku</vt:lpstr>
      <vt:lpstr>'V i VI semestr'!Obszar_wydruku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awoj</dc:creator>
  <dc:description/>
  <cp:lastModifiedBy>Jolanta Moritz</cp:lastModifiedBy>
  <cp:revision>4</cp:revision>
  <cp:lastPrinted>2025-03-07T11:01:51Z</cp:lastPrinted>
  <dcterms:created xsi:type="dcterms:W3CDTF">2009-01-11T21:22:29Z</dcterms:created>
  <dcterms:modified xsi:type="dcterms:W3CDTF">2025-05-26T11:24:01Z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</Properties>
</file>